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895" windowHeight="844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'расходы'!$A$1:$CJ$79</definedName>
  </definedNames>
  <calcPr fullCalcOnLoad="1"/>
</workbook>
</file>

<file path=xl/sharedStrings.xml><?xml version="1.0" encoding="utf-8"?>
<sst xmlns="http://schemas.openxmlformats.org/spreadsheetml/2006/main" count="385" uniqueCount="279">
  <si>
    <t xml:space="preserve"> Налог  на  доходы  физических  лиц  с   доходов, 
 источником которых является налоговый агент,  за
 исключением   доходов,   в   отношении   которых
исчисление  и  уплата  налога  осуществляются  в  соответствии  со  статьями  227,  227.1  и   228
 Налогового кодекса Российской Федерации
</t>
  </si>
  <si>
    <t>КОДЫ</t>
  </si>
  <si>
    <t>Дата</t>
  </si>
  <si>
    <t>Форма по ОКУД</t>
  </si>
  <si>
    <t>г.</t>
  </si>
  <si>
    <t>Единица измерения: руб.</t>
  </si>
  <si>
    <t>по ОКЕИ</t>
  </si>
  <si>
    <t>Наименование показателя</t>
  </si>
  <si>
    <t>Периодичность: месячная</t>
  </si>
  <si>
    <t>по ОКПО</t>
  </si>
  <si>
    <t>Исполнено</t>
  </si>
  <si>
    <t>Неисполненные назначения</t>
  </si>
  <si>
    <t>Доходы бюджета - всего</t>
  </si>
  <si>
    <t>Код стро-ки</t>
  </si>
  <si>
    <t>1. Доходы бюджета</t>
  </si>
  <si>
    <t>010</t>
  </si>
  <si>
    <t>ОТЧЕТ ОБ ИСПОЛНЕНИИ БЮДЖЕТА</t>
  </si>
  <si>
    <t>000 8 50 00000 00 0000 000</t>
  </si>
  <si>
    <t>ДОХОДЫ</t>
  </si>
  <si>
    <t>000 1 00 00000 00 0000 000</t>
  </si>
  <si>
    <t>НАЛОГИ НА ПРИБЫЛЬ,ДОХОДЫ</t>
  </si>
  <si>
    <t> Налог на доходы физических лиц</t>
  </si>
  <si>
    <t>1 01 02000 01 0000 110</t>
  </si>
  <si>
    <t xml:space="preserve">1 01 00000 00 0000 000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</si>
  <si>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</si>
  <si>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</si>
  <si>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</si>
  <si>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</si>
  <si>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</si>
  <si>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лиц,зачисляемый в бюджеты поселений</t>
  </si>
  <si>
    <t>182 1 06 01030 10 0000 110</t>
  </si>
  <si>
    <t>Земельный налог</t>
  </si>
  <si>
    <t>1 06 06000 00 0000 110</t>
  </si>
  <si>
    <t>Земельный налог , взимаемый по ставке,установленной подпунктом 1 пункта 1 статьи 394 Налогового кодекса РФ</t>
  </si>
  <si>
    <t>Земельный налог , взимаемый по ставке,установленной подпунктом 1 пункта 1 статьи 394 Налогового кодекса РФ,зачисляемый в бюджеты поселений</t>
  </si>
  <si>
    <t>1 06 06010 00 0000 110</t>
  </si>
  <si>
    <t>182 1 06 06013 10 0000 110</t>
  </si>
  <si>
    <t>Земельный налог , взимаемый по ставке,установленной подпунктом 2 пункта 1 статьи 394 Налогового кодекса РФ</t>
  </si>
  <si>
    <t>1 06 06020 00 0000 110</t>
  </si>
  <si>
    <t>Земельный налог , взимаемый по ставке,установленной подпунктом 2 пункта 1 статьи 394 Налогового кодекса РФ,зачисляемый в бюджеты поселений</t>
  </si>
  <si>
    <t>182 1 06 06023 10 0000 110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</si>
  <si>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</si>
  <si>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</si>
  <si>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1 11 05000 00 0000 120</t>
  </si>
  <si>
    <t>ПРОЧИЕ НЕНАЛОГОВЫЕ ДОХОДЫ</t>
  </si>
  <si>
    <t>1 17 00000 00 0000  000</t>
  </si>
  <si>
    <t>Невыясненные поступления,зачисляемые в бюджеты поселений</t>
  </si>
  <si>
    <t>БЕЗВОЗМЕЗДНЫЕ ПОСТУПЛЕНИЯ</t>
  </si>
  <si>
    <t>2 00 00000 00 0000 000</t>
  </si>
  <si>
    <t>Безвозмездные поступления от других бюджетов бюджетной системы РФ,</t>
  </si>
  <si>
    <t xml:space="preserve">2 02 00000 00 0000 000 </t>
  </si>
  <si>
    <t>Итого внутренних оборотов</t>
  </si>
  <si>
    <t>000 8 70 00000 00 0000 000</t>
  </si>
  <si>
    <t xml:space="preserve">000 8 90 00000 00 0000 000 </t>
  </si>
  <si>
    <t>Субвенции от других бюджетов бюджетной системы Российской Федерации</t>
  </si>
  <si>
    <t>Налоги на совокупный доход</t>
  </si>
  <si>
    <t>182 1 05 00000 00 0000 000</t>
  </si>
  <si>
    <t>Пени по единому сельскохозяйственному налогу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</si>
  <si>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</si>
  <si>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</si>
  <si>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</si>
  <si>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</si>
  <si>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</si>
  <si>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находятся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</si>
  <si>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</si>
  <si>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</si>
  <si>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</si>
  <si>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 1 08 04000 01 0000 110</t>
  </si>
  <si>
    <t xml:space="preserve"> 1 08 00000 00 0000 110</t>
  </si>
  <si>
    <t>951 1 08 04020 01 0000 110</t>
  </si>
  <si>
    <t>ДОХОДЫ ОТ ПРОДАЖИ МАТЕРИАЛЬНЫХ И НЕМАТЕРИАЛЬНЫХ АКТИВОВ</t>
  </si>
  <si>
    <t>1 14 00000 00 0000  000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</si>
  <si>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</si>
  <si>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</si>
  <si>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2 02 03000 00 0000 151</t>
  </si>
  <si>
    <t>2 02 03015 00 0000 151</t>
  </si>
  <si>
    <t xml:space="preserve"> 2 02 03015 10 0000 151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</si>
  <si>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</si>
  <si>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по единому сельскохозяйственному налогу</t>
  </si>
  <si>
    <t>Доходы от продажи земельных участков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</si>
  <si>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</si>
  <si>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182 1 06 01030 10 1000 110</t>
  </si>
  <si>
    <t>182 1 06 01030 10 2000 110</t>
  </si>
  <si>
    <t>182 1 06 06013 10 1000 110</t>
  </si>
  <si>
    <t>182 1 06 06013 10 2000 110</t>
  </si>
  <si>
    <t>182 1 06 06023 10 1000 110</t>
  </si>
  <si>
    <t>Земельный налог , взимаемый по ставке,установленной подпунктом 2 пункта 1 статьи 394 Налогового кодекса РФ и применяемым к объектам налогооблажения, расположенным в границах поселений</t>
  </si>
  <si>
    <t>Земельный налог , взимаемый по ставке,установленной подпунктом 1 пункта 1 статьи 394 Налогового кодекса РФ и применяемым к объектам налогооблажения,расположенным в границах поселений</t>
  </si>
  <si>
    <t>ЗАДОЛЖНОСТЬ И ПЕРЕРАСЧЕТЫ ПО ОТМЕНЕННЫМ НАЛОГАМ, СБОРАМ И ИНЫМ ОБЯЗАТЕЛЬНЫМ ПЛАТЕЖАМ</t>
  </si>
  <si>
    <t>1 09 00000 00 0000 000</t>
  </si>
  <si>
    <t>Земельный налог по обязательствам, возникшим до 1 января 2006г</t>
  </si>
  <si>
    <t>1 09 04050 00 0000 110</t>
  </si>
  <si>
    <t>182 1 09 04050 10 1000 110</t>
  </si>
  <si>
    <t>182 1 09 04050 10 2000 110</t>
  </si>
  <si>
    <t>0503117</t>
  </si>
  <si>
    <t>Пени по земельному налогу , взимаемый по ставке,установленной подпунктом 2 пункта 1 статьи 394 Налогового кодекса РФ и применяемым к объектам налогооблажения, расположенным в границах поселений</t>
  </si>
  <si>
    <t>182 1 06 06023 10 2000 110</t>
  </si>
  <si>
    <t>951 1 17 01050 10 0000 180</t>
  </si>
  <si>
    <t>Штрафы по единому сельскохозяйственному налогу</t>
  </si>
  <si>
    <t xml:space="preserve"> 1 14 06000 00 0000 000</t>
  </si>
  <si>
    <t>951 1 08 04020 01 1000 110</t>
  </si>
  <si>
    <t>182 1 09 04050 10 4000 110</t>
  </si>
  <si>
    <t>Форма 0503128 с. 2</t>
  </si>
  <si>
    <t>2. Расходы бюджета</t>
  </si>
  <si>
    <t>Утвержденные бюджетные назначения</t>
  </si>
  <si>
    <t>Неисполненные 
назначения</t>
  </si>
  <si>
    <t>Расходы бюджета - всего</t>
  </si>
  <si>
    <t>200</t>
  </si>
  <si>
    <t>в том числе:</t>
  </si>
  <si>
    <t>Заработная плата</t>
  </si>
  <si>
    <t>Прочие выплаты</t>
  </si>
  <si>
    <t>Услуги связи</t>
  </si>
  <si>
    <t>Коммунальные услуги</t>
  </si>
  <si>
    <t>Прочие расходы</t>
  </si>
  <si>
    <t>Поступления нефинанс.активов</t>
  </si>
  <si>
    <t>Увелич.стоим.матер.запасов</t>
  </si>
  <si>
    <t>Результат исполнения бюджета</t>
  </si>
  <si>
    <t>(дефицит"-", профицит "+")</t>
  </si>
  <si>
    <t>Форма 0503117 с.3</t>
  </si>
  <si>
    <t>3. Источники финансирования дефицита бюджетов</t>
  </si>
  <si>
    <t>Источники финансирования дефицита бюджетов - всего</t>
  </si>
  <si>
    <t>500</t>
  </si>
  <si>
    <t>09 00 00 00 00 0000 000</t>
  </si>
  <si>
    <t>источники внутреннего финансирования бюджета</t>
  </si>
  <si>
    <t>510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</si>
  <si>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</si>
  <si>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</si>
  <si>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</si>
  <si>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</si>
  <si>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</si>
  <si>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01 05 00 00 00 0000 000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</si>
  <si>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</si>
  <si>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</si>
  <si>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</si>
  <si>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</si>
  <si>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</si>
  <si>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</si>
  <si>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Руководитель</t>
  </si>
  <si>
    <t>(подпись)</t>
  </si>
  <si>
    <t>(расшифровка подписи)</t>
  </si>
  <si>
    <t xml:space="preserve">Начальник сектора экономики и финансов </t>
  </si>
  <si>
    <t>Гл.бухгалтер</t>
  </si>
  <si>
    <t>"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</si>
  <si>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</si>
  <si>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</si>
  <si>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902 1 14 06010 00 0000 430</t>
  </si>
  <si>
    <t>902 1 14 06014 10 0000 430</t>
  </si>
  <si>
    <t>Пени по налогу на имущество физических лиц,зачисляемый в бюджеты поселений</t>
  </si>
  <si>
    <t>Субвенции на осуществление полномочий по первичному воинскому учету на территориях где отсутствуют военные комиссариаты</t>
  </si>
  <si>
    <t>Прочие межбюджетные трансферты, передаваемые бюджетам</t>
  </si>
  <si>
    <t xml:space="preserve"> 2 02 04999 00 0000 151</t>
  </si>
  <si>
    <t>Прочие межбюджетные трансферты, передаваемые бюджетам поселений</t>
  </si>
  <si>
    <t xml:space="preserve"> 2 02 04999 10 0000 151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</si>
  <si>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</si>
  <si>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450</t>
  </si>
  <si>
    <t>ВОЗВРАТ ОСТАТКОВ СУБСИДИЙ И СУБВЕНЦИЙ ПРОШЛЫХ ЛЕТ</t>
  </si>
  <si>
    <t>Возврат остатков субсидий и субвенций прошлых лет</t>
  </si>
  <si>
    <t>Итого:</t>
  </si>
  <si>
    <t>Работы, услуги по содержанию имущества</t>
  </si>
  <si>
    <t>Чумак М.Н.</t>
  </si>
  <si>
    <t>Зоря О.И.</t>
  </si>
  <si>
    <t>Код расхода по бюджетной классификации</t>
  </si>
  <si>
    <t>на 1</t>
  </si>
  <si>
    <t>04227597</t>
  </si>
  <si>
    <t>Наименование публично - правового образования</t>
  </si>
  <si>
    <t>Глава по БК</t>
  </si>
  <si>
    <t>по ОКАТО</t>
  </si>
  <si>
    <t xml:space="preserve">Наименование финансового органа                         Администрация Лозновского сельского поселения </t>
  </si>
  <si>
    <t>01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</si>
  <si>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</si>
  <si>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</si>
  <si>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951 1 17 05050 10 0000 180</t>
  </si>
  <si>
    <t>Прочие неналоговые доходы бюджетов поселений</t>
  </si>
  <si>
    <t>182 1 05 03000 01 0000 110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</si>
  <si>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</si>
  <si>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земои, находящиеся в собственности поселений</t>
  </si>
  <si>
    <t>Прочие работы, услуги</t>
  </si>
  <si>
    <t>Оплата труда и начисления на выплаты по оплате труда</t>
  </si>
  <si>
    <t>Начисления на выплаты по оплате труда</t>
  </si>
  <si>
    <t>Оплата работ, улуг</t>
  </si>
  <si>
    <t>Поступление нефинанс.активов</t>
  </si>
  <si>
    <t>951.0203.0013600.997.800</t>
  </si>
  <si>
    <t>951 2 19 05000 10 0000 151</t>
  </si>
  <si>
    <t>182 1 05 01010 00 0000 110</t>
  </si>
  <si>
    <t>182 1 05 03010 01 0000 110</t>
  </si>
  <si>
    <t>182 1 05 01012 11 000 110</t>
  </si>
  <si>
    <t>2 19 00000 00 0000  000</t>
  </si>
  <si>
    <t>182 1 05 03020 01 1000 110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</si>
  <si>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</si>
  <si>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182 1 05 01022 01 1000 110</t>
  </si>
  <si>
    <t>182 1 05 01012 01 4000 110</t>
  </si>
  <si>
    <t>182 1 05 01012 01 2000 110</t>
  </si>
  <si>
    <t>182 1 05 03000 01 3000 110</t>
  </si>
  <si>
    <t>182 1 05 03020 01 2000 110</t>
  </si>
  <si>
    <t xml:space="preserve"> 2 02 03024 05 0000 151</t>
  </si>
  <si>
    <t>182 1 05 01011 01 1000 110</t>
  </si>
  <si>
    <t>182 1 05 01012 01 3000 110</t>
  </si>
  <si>
    <t>182 1 05 01021 01 1000 110</t>
  </si>
  <si>
    <t>182 1 05 01021 01 2000 110</t>
  </si>
  <si>
    <t>182 1 05 01022 01 2000 110</t>
  </si>
  <si>
    <t>Конюхова О.Н.</t>
  </si>
  <si>
    <t>951.0102.0020300.121.211</t>
  </si>
  <si>
    <t>951.0102.0020300.122.212</t>
  </si>
  <si>
    <t>951.0102.0020300.121.213</t>
  </si>
  <si>
    <t>951.0104.0020400.122.212</t>
  </si>
  <si>
    <t>951.0104.0020400.121.211</t>
  </si>
  <si>
    <t>951.0104.0020400.121.213</t>
  </si>
  <si>
    <t>951.0104.0020400.244.223</t>
  </si>
  <si>
    <t>951.0104.0020400.244.225</t>
  </si>
  <si>
    <t>951.0104.0020400.244.226</t>
  </si>
  <si>
    <t>951.0104.0020400.242.221</t>
  </si>
  <si>
    <t>951.0104.0020400.244.300</t>
  </si>
  <si>
    <t>951.0104.0020400.244.310</t>
  </si>
  <si>
    <t>951.0104.0020400.244.340</t>
  </si>
  <si>
    <t>951.0104.0020400.852.290</t>
  </si>
  <si>
    <t>951.0104.5210215.244.340</t>
  </si>
  <si>
    <t>951.0107.0200800.800.290</t>
  </si>
  <si>
    <t>951.0107.0200900.880.290</t>
  </si>
  <si>
    <t>951.0203.0013600.121.211</t>
  </si>
  <si>
    <t>951.0203.0013600.121.213</t>
  </si>
  <si>
    <t>951.0309.7951900.244.226</t>
  </si>
  <si>
    <t>951.0409.7950320.244.225</t>
  </si>
  <si>
    <t>951.0503.7950310.244.223</t>
  </si>
  <si>
    <t>951.0503.7950310.244.225</t>
  </si>
  <si>
    <t>951.0503.7950310.244.310</t>
  </si>
  <si>
    <t>951.0801.7951601.611.241</t>
  </si>
  <si>
    <t>951.0801.7951602.611.240</t>
  </si>
  <si>
    <t>951.0801.7951602.611.241</t>
  </si>
  <si>
    <t>Безвозмездные перечисления государственным и муниципальным организациям</t>
  </si>
  <si>
    <t>951.1001.4910100.005.260</t>
  </si>
  <si>
    <t>951.1001.4910100.005.263</t>
  </si>
  <si>
    <t>951.1001.4910100.005.800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</si>
  <si>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</si>
  <si>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</si>
  <si>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951.0102.0020300.121.210</t>
  </si>
  <si>
    <t>951.0102.0020300.121.800</t>
  </si>
  <si>
    <t>951.0102.0020300.122.210</t>
  </si>
  <si>
    <t>951.0102.0020300.122.800</t>
  </si>
  <si>
    <t>951.0104.0020400.121.210</t>
  </si>
  <si>
    <t>951.0104.0020400.121.800</t>
  </si>
  <si>
    <t>951.0104.0020400.122.210</t>
  </si>
  <si>
    <t>951.0104.0020400.122.800</t>
  </si>
  <si>
    <t>951.0104.0020400.244.220</t>
  </si>
  <si>
    <t>951.0104.0020400.242.800</t>
  </si>
  <si>
    <t>951.0104.0020400.242.220</t>
  </si>
  <si>
    <t>951.0104.0020400.244.800</t>
  </si>
  <si>
    <t>951.0104.0020400.852.800</t>
  </si>
  <si>
    <t>951.0104.5210215.244.300</t>
  </si>
  <si>
    <t>951.0104.5210215.244.800</t>
  </si>
  <si>
    <t>951.0107.0200800.880.290</t>
  </si>
  <si>
    <t>951.0107.0200900.880.800</t>
  </si>
  <si>
    <t>951.0203.0013600.121.210</t>
  </si>
  <si>
    <t>951.0309.7951900.244.220</t>
  </si>
  <si>
    <t>951.0309.7951900.244.800</t>
  </si>
  <si>
    <t>951.0409.7950320.244.220</t>
  </si>
  <si>
    <t>951.0409.7950320.244.800</t>
  </si>
  <si>
    <t>951.0503.7950310.244.220</t>
  </si>
  <si>
    <t>Увелич.стоим.основных средст</t>
  </si>
  <si>
    <t>951.0503.7950310.244.800</t>
  </si>
  <si>
    <t>951.0801.7951601.611.240</t>
  </si>
  <si>
    <t>951.0801.7951601.611.800</t>
  </si>
  <si>
    <t>951.0801.7951602.611.800</t>
  </si>
  <si>
    <t>Налог  на  доходы  физических  лиц  с   доходов, 
 источником которых является налоговый агент,  за
 исключением   доходов,   в   отношении   которых
исчисление  и  уплата  налога  осуществляются  в  соответствии  со  статьями  227,  227.1  и   228
 Налогового кодекса Российской Федерации</t>
  </si>
  <si>
    <t>182 1 01 02010 01 1000 110</t>
  </si>
  <si>
    <t>182 1 01 02010 01 2000 110</t>
  </si>
  <si>
    <t>182 1 05 01011 01 2000 110</t>
  </si>
  <si>
    <t>951.0113.0920300.244.300</t>
  </si>
  <si>
    <t>951.0113.0920300.244.226</t>
  </si>
  <si>
    <t>951.0113.0920300.244.800</t>
  </si>
  <si>
    <t>815 1 11 05013 10 0000 120</t>
  </si>
  <si>
    <t>951.0406.5221403.017.220</t>
  </si>
  <si>
    <t>951.0406.5221406.017.800</t>
  </si>
  <si>
    <t>951.0406.5221403.017.226</t>
  </si>
  <si>
    <t>951.0409.5222700.003.220</t>
  </si>
  <si>
    <t>951.0409.5222700.003.225</t>
  </si>
  <si>
    <t>951.0409.5222700.003.800</t>
  </si>
  <si>
    <t>мая</t>
  </si>
  <si>
    <t>01.05.2012</t>
  </si>
  <si>
    <t>182 1 06 06013 10 3000 110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</si>
</sst>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 Cyr"/>
      <family val="0"/>
    </font>
    <font>
      <sz val="7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4" fontId="5" fillId="3" borderId="16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17" xfId="0" applyNumberFormat="1" applyFont="1" applyFill="1" applyBorder="1" applyAlignment="1">
      <alignment horizontal="center"/>
    </xf>
    <xf numFmtId="4" fontId="1" fillId="4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18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4" borderId="18" xfId="0" applyNumberForma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3" borderId="18" xfId="0" applyNumberFormat="1" applyFont="1" applyFill="1" applyBorder="1" applyAlignment="1">
      <alignment horizontal="center"/>
    </xf>
    <xf numFmtId="4" fontId="0" fillId="4" borderId="18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left" indent="2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1" fillId="0" borderId="20" xfId="0" applyFont="1" applyBorder="1" applyAlignment="1">
      <alignment/>
    </xf>
    <xf numFmtId="0" fontId="3" fillId="0" borderId="27" xfId="0" applyFont="1" applyBorder="1" applyAlignment="1">
      <alignment/>
    </xf>
    <xf numFmtId="4" fontId="6" fillId="4" borderId="12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4" fontId="6" fillId="4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" fontId="6" fillId="4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" fontId="6" fillId="4" borderId="35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49" fontId="1" fillId="0" borderId="36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0" fontId="10" fillId="0" borderId="28" xfId="0" applyFont="1" applyFill="1" applyBorder="1" applyAlignment="1">
      <alignment horizontal="left" wrapText="1"/>
    </xf>
    <xf numFmtId="0" fontId="10" fillId="0" borderId="13" xfId="0" applyFont="1" applyBorder="1" applyAlignment="1">
      <alignment/>
    </xf>
    <xf numFmtId="0" fontId="10" fillId="0" borderId="19" xfId="0" applyFont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/>
    </xf>
    <xf numFmtId="4" fontId="6" fillId="0" borderId="37" xfId="0" applyNumberFormat="1" applyFont="1" applyFill="1" applyBorder="1" applyAlignment="1" applyProtection="1">
      <alignment horizontal="center"/>
      <protection locked="0"/>
    </xf>
    <xf numFmtId="4" fontId="6" fillId="0" borderId="28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  <xf numFmtId="4" fontId="6" fillId="4" borderId="28" xfId="0" applyNumberFormat="1" applyFont="1" applyFill="1" applyBorder="1" applyAlignment="1">
      <alignment horizontal="center"/>
    </xf>
    <xf numFmtId="4" fontId="6" fillId="4" borderId="13" xfId="0" applyNumberFormat="1" applyFont="1" applyFill="1" applyBorder="1" applyAlignment="1">
      <alignment horizontal="center"/>
    </xf>
    <xf numFmtId="4" fontId="6" fillId="4" borderId="19" xfId="0" applyNumberFormat="1" applyFont="1" applyFill="1" applyBorder="1" applyAlignment="1">
      <alignment horizontal="center"/>
    </xf>
    <xf numFmtId="4" fontId="6" fillId="4" borderId="28" xfId="0" applyNumberFormat="1" applyFont="1" applyFill="1" applyBorder="1" applyAlignment="1" applyProtection="1">
      <alignment horizontal="center"/>
      <protection locked="0"/>
    </xf>
    <xf numFmtId="4" fontId="6" fillId="4" borderId="13" xfId="0" applyNumberFormat="1" applyFont="1" applyFill="1" applyBorder="1" applyAlignment="1" applyProtection="1">
      <alignment horizontal="center"/>
      <protection locked="0"/>
    </xf>
    <xf numFmtId="4" fontId="6" fillId="4" borderId="19" xfId="0" applyNumberFormat="1" applyFont="1" applyFill="1" applyBorder="1" applyAlignment="1" applyProtection="1">
      <alignment horizontal="center"/>
      <protection locked="0"/>
    </xf>
    <xf numFmtId="4" fontId="9" fillId="4" borderId="12" xfId="0" applyNumberFormat="1" applyFont="1" applyFill="1" applyBorder="1" applyAlignment="1" applyProtection="1">
      <alignment horizontal="center"/>
      <protection locked="0"/>
    </xf>
    <xf numFmtId="4" fontId="6" fillId="0" borderId="28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49" fontId="9" fillId="0" borderId="28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1" fillId="0" borderId="39" xfId="0" applyNumberFormat="1" applyFont="1" applyFill="1" applyBorder="1" applyAlignment="1" applyProtection="1">
      <alignment horizontal="center"/>
      <protection locked="0"/>
    </xf>
    <xf numFmtId="49" fontId="1" fillId="0" borderId="32" xfId="0" applyNumberFormat="1" applyFont="1" applyFill="1" applyBorder="1" applyAlignment="1" applyProtection="1">
      <alignment horizontal="center"/>
      <protection locked="0"/>
    </xf>
    <xf numFmtId="49" fontId="1" fillId="0" borderId="33" xfId="0" applyNumberFormat="1" applyFont="1" applyFill="1" applyBorder="1" applyAlignment="1" applyProtection="1">
      <alignment horizontal="center"/>
      <protection locked="0"/>
    </xf>
    <xf numFmtId="49" fontId="1" fillId="0" borderId="40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41" xfId="0" applyNumberFormat="1" applyFont="1" applyFill="1" applyBorder="1" applyAlignment="1" applyProtection="1">
      <alignment horizontal="center"/>
      <protection locked="0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5" fillId="3" borderId="28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49" fontId="5" fillId="3" borderId="1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49" fontId="1" fillId="0" borderId="38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/>
    </xf>
    <xf numFmtId="4" fontId="5" fillId="3" borderId="19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24" borderId="12" xfId="0" applyNumberFormat="1" applyFont="1" applyFill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1" fillId="0" borderId="29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29" xfId="0" applyFont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45" xfId="0" applyBorder="1" applyAlignment="1">
      <alignment wrapText="1"/>
    </xf>
    <xf numFmtId="0" fontId="1" fillId="0" borderId="45" xfId="0" applyFont="1" applyBorder="1" applyAlignment="1">
      <alignment horizontal="left" wrapText="1"/>
    </xf>
    <xf numFmtId="4" fontId="1" fillId="0" borderId="28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45" xfId="0" applyFont="1" applyBorder="1" applyAlignment="1">
      <alignment/>
    </xf>
    <xf numFmtId="4" fontId="5" fillId="0" borderId="28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3" borderId="46" xfId="0" applyNumberFormat="1" applyFont="1" applyFill="1" applyBorder="1" applyAlignment="1">
      <alignment horizontal="center"/>
    </xf>
    <xf numFmtId="4" fontId="5" fillId="3" borderId="30" xfId="0" applyNumberFormat="1" applyFont="1" applyFill="1" applyBorder="1" applyAlignment="1">
      <alignment horizontal="center"/>
    </xf>
    <xf numFmtId="4" fontId="5" fillId="3" borderId="31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4" borderId="28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49" fontId="1" fillId="3" borderId="48" xfId="0" applyNumberFormat="1" applyFont="1" applyFill="1" applyBorder="1" applyAlignment="1">
      <alignment horizontal="center"/>
    </xf>
    <xf numFmtId="49" fontId="1" fillId="3" borderId="35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4" fontId="5" fillId="3" borderId="35" xfId="0" applyNumberFormat="1" applyFont="1" applyFill="1" applyBorder="1" applyAlignment="1">
      <alignment horizontal="center"/>
    </xf>
    <xf numFmtId="4" fontId="1" fillId="4" borderId="28" xfId="0" applyNumberFormat="1" applyFont="1" applyFill="1" applyBorder="1" applyAlignment="1">
      <alignment horizontal="center"/>
    </xf>
    <xf numFmtId="4" fontId="1" fillId="4" borderId="13" xfId="0" applyNumberFormat="1" applyFont="1" applyFill="1" applyBorder="1" applyAlignment="1">
      <alignment horizontal="center"/>
    </xf>
    <xf numFmtId="4" fontId="0" fillId="4" borderId="19" xfId="0" applyNumberFormat="1" applyFill="1" applyBorder="1" applyAlignment="1">
      <alignment horizontal="center"/>
    </xf>
    <xf numFmtId="4" fontId="1" fillId="4" borderId="1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13" xfId="0" applyFont="1" applyBorder="1" applyAlignment="1">
      <alignment horizontal="center" vertical="top"/>
    </xf>
    <xf numFmtId="49" fontId="1" fillId="3" borderId="12" xfId="0" applyNumberFormat="1" applyFont="1" applyFill="1" applyBorder="1" applyAlignment="1">
      <alignment horizontal="center"/>
    </xf>
    <xf numFmtId="4" fontId="1" fillId="3" borderId="35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1" fillId="3" borderId="17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" fontId="1" fillId="25" borderId="12" xfId="0" applyNumberFormat="1" applyFont="1" applyFill="1" applyBorder="1" applyAlignment="1">
      <alignment horizontal="center"/>
    </xf>
    <xf numFmtId="4" fontId="5" fillId="15" borderId="12" xfId="0" applyNumberFormat="1" applyFont="1" applyFill="1" applyBorder="1" applyAlignment="1">
      <alignment horizontal="center"/>
    </xf>
    <xf numFmtId="4" fontId="5" fillId="15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" fontId="1" fillId="6" borderId="12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12" xfId="0" applyNumberFormat="1" applyFont="1" applyFill="1" applyBorder="1" applyAlignment="1">
      <alignment horizontal="center"/>
    </xf>
    <xf numFmtId="49" fontId="1" fillId="4" borderId="38" xfId="0" applyNumberFormat="1" applyFont="1" applyFill="1" applyBorder="1" applyAlignment="1">
      <alignment horizontal="center"/>
    </xf>
    <xf numFmtId="49" fontId="1" fillId="6" borderId="54" xfId="0" applyNumberFormat="1" applyFont="1" applyFill="1" applyBorder="1" applyAlignment="1">
      <alignment horizontal="center"/>
    </xf>
    <xf numFmtId="49" fontId="1" fillId="6" borderId="55" xfId="0" applyNumberFormat="1" applyFont="1" applyFill="1" applyBorder="1" applyAlignment="1">
      <alignment horizontal="center"/>
    </xf>
    <xf numFmtId="4" fontId="1" fillId="6" borderId="17" xfId="0" applyNumberFormat="1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4" fontId="1" fillId="6" borderId="5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49" xfId="0" applyFont="1" applyFill="1" applyBorder="1" applyAlignment="1">
      <alignment wrapText="1"/>
    </xf>
    <xf numFmtId="0" fontId="1" fillId="0" borderId="50" xfId="0" applyFont="1" applyFill="1" applyBorder="1" applyAlignment="1">
      <alignment wrapText="1"/>
    </xf>
    <xf numFmtId="0" fontId="1" fillId="0" borderId="29" xfId="0" applyFont="1" applyBorder="1" applyAlignment="1">
      <alignment horizontal="left" indent="1"/>
    </xf>
    <xf numFmtId="0" fontId="1" fillId="0" borderId="45" xfId="0" applyFont="1" applyBorder="1" applyAlignment="1">
      <alignment horizontal="left" indent="1"/>
    </xf>
    <xf numFmtId="0" fontId="1" fillId="0" borderId="29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53" xfId="0" applyBorder="1" applyAlignment="1">
      <alignment/>
    </xf>
    <xf numFmtId="0" fontId="1" fillId="0" borderId="21" xfId="0" applyFont="1" applyBorder="1" applyAlignment="1">
      <alignment horizontal="left" indent="2"/>
    </xf>
    <xf numFmtId="0" fontId="1" fillId="0" borderId="56" xfId="0" applyFont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D97"/>
  <sheetViews>
    <sheetView zoomScale="110" zoomScaleNormal="110" zoomScaleSheetLayoutView="100" zoomScalePageLayoutView="0" workbookViewId="0" topLeftCell="A79">
      <selection activeCell="BB88" sqref="BB88:BR88"/>
    </sheetView>
  </sheetViews>
  <sheetFormatPr defaultColWidth="0.875" defaultRowHeight="12.75"/>
  <cols>
    <col min="1" max="16" width="0.875" style="1" customWidth="1"/>
    <col min="17" max="17" width="2.25390625" style="1" customWidth="1"/>
    <col min="18" max="18" width="0.875" style="1" customWidth="1"/>
    <col min="19" max="19" width="1.75390625" style="1" hidden="1" customWidth="1"/>
    <col min="20" max="20" width="0.875" style="1" customWidth="1"/>
    <col min="21" max="21" width="18.25390625" style="1" customWidth="1"/>
    <col min="22" max="29" width="0.875" style="1" customWidth="1"/>
    <col min="30" max="30" width="20.00390625" style="1" customWidth="1"/>
    <col min="31" max="33" width="0.875" style="1" customWidth="1"/>
    <col min="34" max="34" width="1.875" style="1" customWidth="1"/>
    <col min="35" max="35" width="0.875" style="1" hidden="1" customWidth="1"/>
    <col min="36" max="36" width="0.12890625" style="1" customWidth="1"/>
    <col min="37" max="38" width="0.875" style="1" customWidth="1"/>
    <col min="39" max="39" width="0.2421875" style="1" customWidth="1"/>
    <col min="40" max="42" width="0.875" style="1" customWidth="1"/>
    <col min="43" max="43" width="0.12890625" style="1" customWidth="1"/>
    <col min="44" max="44" width="0.875" style="1" customWidth="1"/>
    <col min="45" max="45" width="0.12890625" style="1" customWidth="1"/>
    <col min="46" max="46" width="0.875" style="1" hidden="1" customWidth="1"/>
    <col min="47" max="47" width="0.875" style="1" customWidth="1"/>
    <col min="48" max="48" width="0.12890625" style="1" customWidth="1"/>
    <col min="49" max="49" width="0.875" style="1" customWidth="1"/>
    <col min="50" max="51" width="0.12890625" style="1" customWidth="1"/>
    <col min="52" max="52" width="0.875" style="1" customWidth="1"/>
    <col min="53" max="53" width="10.00390625" style="1" customWidth="1"/>
    <col min="54" max="63" width="0.875" style="1" customWidth="1"/>
    <col min="64" max="64" width="0.12890625" style="1" customWidth="1"/>
    <col min="65" max="67" width="0.875" style="1" hidden="1" customWidth="1"/>
    <col min="68" max="69" width="0.875" style="1" customWidth="1"/>
    <col min="70" max="70" width="1.12109375" style="1" customWidth="1"/>
    <col min="71" max="75" width="0.875" style="1" hidden="1" customWidth="1"/>
    <col min="76" max="79" width="0.875" style="1" customWidth="1"/>
    <col min="80" max="80" width="0.37109375" style="1" customWidth="1"/>
    <col min="81" max="82" width="0.875" style="1" hidden="1" customWidth="1"/>
    <col min="83" max="88" width="0.875" style="1" customWidth="1"/>
    <col min="89" max="89" width="0.12890625" style="1" customWidth="1"/>
    <col min="90" max="90" width="1.00390625" style="1" hidden="1" customWidth="1"/>
    <col min="91" max="91" width="0.875" style="1" hidden="1" customWidth="1"/>
    <col min="92" max="103" width="0.875" style="1" customWidth="1"/>
    <col min="104" max="104" width="0.6171875" style="1" customWidth="1"/>
    <col min="105" max="105" width="0.2421875" style="1" hidden="1" customWidth="1"/>
    <col min="106" max="107" width="0.875" style="1" hidden="1" customWidth="1"/>
    <col min="108" max="16384" width="0.875" style="1" customWidth="1"/>
  </cols>
  <sheetData>
    <row r="1" spans="1:102" ht="13.5" customHeight="1">
      <c r="A1" s="77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1:107" ht="13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K2" s="5"/>
      <c r="CL2" s="5"/>
      <c r="CM2" s="6"/>
      <c r="CN2" s="68" t="s">
        <v>1</v>
      </c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70"/>
    </row>
    <row r="3" spans="90:107" ht="13.5" customHeight="1">
      <c r="CL3" s="2" t="s">
        <v>3</v>
      </c>
      <c r="CN3" s="71" t="s">
        <v>94</v>
      </c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5"/>
    </row>
    <row r="4" spans="34:107" ht="13.5" customHeight="1">
      <c r="AH4" s="2" t="s">
        <v>162</v>
      </c>
      <c r="AJ4" s="66" t="s">
        <v>276</v>
      </c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7">
        <v>201</v>
      </c>
      <c r="BB4" s="67"/>
      <c r="BC4" s="67"/>
      <c r="BD4" s="67"/>
      <c r="BE4" s="67"/>
      <c r="BF4" s="63">
        <v>2</v>
      </c>
      <c r="BG4" s="63"/>
      <c r="BI4" s="1" t="s">
        <v>4</v>
      </c>
      <c r="CA4" s="85" t="s">
        <v>2</v>
      </c>
      <c r="CB4" s="85"/>
      <c r="CC4" s="85"/>
      <c r="CD4" s="85"/>
      <c r="CE4" s="85"/>
      <c r="CF4" s="85"/>
      <c r="CG4" s="85"/>
      <c r="CL4" s="2" t="s">
        <v>2</v>
      </c>
      <c r="CN4" s="86" t="s">
        <v>277</v>
      </c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8"/>
    </row>
    <row r="5" spans="1:107" ht="13.5" customHeight="1">
      <c r="A5" s="58" t="s">
        <v>167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9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CN5" s="140" t="s">
        <v>163</v>
      </c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2"/>
    </row>
    <row r="6" spans="19:107" ht="13.5" customHeight="1"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CA6" s="85" t="s">
        <v>9</v>
      </c>
      <c r="CB6" s="85"/>
      <c r="CC6" s="85"/>
      <c r="CD6" s="85"/>
      <c r="CE6" s="85"/>
      <c r="CF6" s="85"/>
      <c r="CG6" s="85"/>
      <c r="CH6" s="85"/>
      <c r="CL6" s="2" t="s">
        <v>9</v>
      </c>
      <c r="CN6" s="143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5"/>
    </row>
    <row r="7" spans="1:107" ht="13.5" customHeight="1">
      <c r="A7" s="1" t="s">
        <v>164</v>
      </c>
      <c r="V7" s="61"/>
      <c r="W7" s="61"/>
      <c r="X7" s="61"/>
      <c r="Y7" s="61"/>
      <c r="Z7" s="61"/>
      <c r="AA7" s="61"/>
      <c r="AB7" s="61"/>
      <c r="AC7" s="61"/>
      <c r="AD7" s="61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2"/>
      <c r="BT7" s="62"/>
      <c r="BU7" s="62"/>
      <c r="BV7" s="62"/>
      <c r="BW7" s="62"/>
      <c r="CA7" s="85" t="s">
        <v>165</v>
      </c>
      <c r="CB7" s="85"/>
      <c r="CC7" s="85"/>
      <c r="CD7" s="85"/>
      <c r="CE7" s="85"/>
      <c r="CF7" s="85"/>
      <c r="CG7" s="85"/>
      <c r="CH7" s="85"/>
      <c r="CN7" s="86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8"/>
    </row>
    <row r="8" spans="1:107" ht="13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7"/>
      <c r="BT8" s="137"/>
      <c r="BU8" s="137"/>
      <c r="BV8" s="137"/>
      <c r="BW8" s="137"/>
      <c r="CA8" s="85" t="s">
        <v>166</v>
      </c>
      <c r="CB8" s="85"/>
      <c r="CC8" s="85"/>
      <c r="CD8" s="85"/>
      <c r="CE8" s="85"/>
      <c r="CF8" s="85"/>
      <c r="CG8" s="85"/>
      <c r="CH8" s="85"/>
      <c r="CN8" s="86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8"/>
    </row>
    <row r="9" spans="1:107" ht="13.5" customHeight="1">
      <c r="A9" s="1" t="s">
        <v>8</v>
      </c>
      <c r="CN9" s="86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8"/>
    </row>
    <row r="10" spans="1:107" ht="13.5" customHeight="1" thickBot="1">
      <c r="A10" s="1" t="s">
        <v>5</v>
      </c>
      <c r="CL10" s="2" t="s">
        <v>6</v>
      </c>
      <c r="CN10" s="146">
        <v>383</v>
      </c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8"/>
    </row>
    <row r="12" spans="1:107" ht="12.75">
      <c r="A12" s="77" t="s">
        <v>14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</row>
    <row r="13" spans="1:31" ht="9" customHeigh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07" ht="70.5" customHeight="1">
      <c r="A14" s="84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2"/>
      <c r="AF14" s="84" t="s">
        <v>13</v>
      </c>
      <c r="AG14" s="76"/>
      <c r="AH14" s="76"/>
      <c r="AI14" s="76"/>
      <c r="AJ14" s="76"/>
      <c r="AK14" s="72"/>
      <c r="AL14" s="84" t="s">
        <v>169</v>
      </c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2"/>
      <c r="BB14" s="84" t="s">
        <v>104</v>
      </c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2"/>
      <c r="BX14" s="84" t="s">
        <v>10</v>
      </c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2"/>
      <c r="CN14" s="84" t="s">
        <v>11</v>
      </c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2"/>
    </row>
    <row r="15" spans="1:107" ht="12" thickBot="1">
      <c r="A15" s="138">
        <v>1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79">
        <v>2</v>
      </c>
      <c r="AG15" s="79"/>
      <c r="AH15" s="79"/>
      <c r="AI15" s="79"/>
      <c r="AJ15" s="79"/>
      <c r="AK15" s="80"/>
      <c r="AL15" s="78">
        <v>3</v>
      </c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80"/>
      <c r="BB15" s="78">
        <v>4</v>
      </c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80"/>
      <c r="BX15" s="78">
        <v>5</v>
      </c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80"/>
      <c r="CN15" s="78">
        <v>6</v>
      </c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80"/>
    </row>
    <row r="16" spans="1:108" ht="15" customHeight="1">
      <c r="A16" s="53"/>
      <c r="B16" s="117" t="s">
        <v>12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8" t="s">
        <v>15</v>
      </c>
      <c r="AG16" s="118"/>
      <c r="AH16" s="118"/>
      <c r="AI16" s="118"/>
      <c r="AJ16" s="118"/>
      <c r="AK16" s="118"/>
      <c r="AL16" s="73" t="s">
        <v>17</v>
      </c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83">
        <f>BB17+BB83</f>
        <v>10569300</v>
      </c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>
        <f>BX18+BX37+BX25+BX43+BX48+BX59+BX63+BX68+BX72+BX74+BX78+BX81+BX83</f>
        <v>1348692.44</v>
      </c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1">
        <f aca="true" t="shared" si="0" ref="CN16:CN21">BB16-BX16</f>
        <v>9220607.56</v>
      </c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50"/>
    </row>
    <row r="17" spans="1:108" ht="15" customHeight="1">
      <c r="A17" s="53"/>
      <c r="B17" s="117" t="s">
        <v>18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8" t="s">
        <v>15</v>
      </c>
      <c r="AG17" s="118"/>
      <c r="AH17" s="118"/>
      <c r="AI17" s="118"/>
      <c r="AJ17" s="118"/>
      <c r="AK17" s="118"/>
      <c r="AL17" s="82" t="s">
        <v>19</v>
      </c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1">
        <f>BB18+BB23+BB43+BB68+BB74+BB59+BB81+BB78</f>
        <v>7387100</v>
      </c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>
        <f>BX16-BX83</f>
        <v>1209392.44</v>
      </c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>
        <f t="shared" si="0"/>
        <v>6177707.5600000005</v>
      </c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50"/>
    </row>
    <row r="18" spans="1:108" ht="15" customHeight="1">
      <c r="A18" s="54"/>
      <c r="B18" s="91" t="s">
        <v>20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0"/>
      <c r="AG18" s="90"/>
      <c r="AH18" s="90"/>
      <c r="AI18" s="90"/>
      <c r="AJ18" s="90"/>
      <c r="AK18" s="90"/>
      <c r="AL18" s="82" t="s">
        <v>23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1">
        <f>BB19</f>
        <v>835600</v>
      </c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>
        <f>BX19</f>
        <v>220501.15</v>
      </c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>
        <f t="shared" si="0"/>
        <v>615098.85</v>
      </c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50"/>
    </row>
    <row r="19" spans="1:108" ht="15" customHeight="1">
      <c r="A19" s="54"/>
      <c r="B19" s="91" t="s">
        <v>21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89"/>
      <c r="AG19" s="89"/>
      <c r="AH19" s="89"/>
      <c r="AI19" s="89"/>
      <c r="AJ19" s="89"/>
      <c r="AK19" s="89"/>
      <c r="AL19" s="82" t="s">
        <v>22</v>
      </c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1">
        <f>BB20</f>
        <v>835600</v>
      </c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>
        <f>BX20+BX21+BX22</f>
        <v>220501.15</v>
      </c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>
        <f t="shared" si="0"/>
        <v>615098.85</v>
      </c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50"/>
    </row>
    <row r="20" spans="1:108" ht="90" customHeight="1">
      <c r="A20" s="54"/>
      <c r="B20" s="91" t="s">
        <v>0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89"/>
      <c r="AG20" s="89"/>
      <c r="AH20" s="89"/>
      <c r="AI20" s="89"/>
      <c r="AJ20" s="89"/>
      <c r="AK20" s="89"/>
      <c r="AL20" s="73" t="s">
        <v>263</v>
      </c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4">
        <v>835600</v>
      </c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>
        <v>221540.65</v>
      </c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102">
        <f t="shared" si="0"/>
        <v>614059.35</v>
      </c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50"/>
    </row>
    <row r="21" spans="1:108" ht="78.75" customHeight="1">
      <c r="A21" s="55"/>
      <c r="B21" s="91" t="s">
        <v>262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134"/>
      <c r="AG21" s="73"/>
      <c r="AH21" s="73"/>
      <c r="AI21" s="73"/>
      <c r="AJ21" s="73"/>
      <c r="AK21" s="73"/>
      <c r="AL21" s="73" t="s">
        <v>264</v>
      </c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102">
        <v>835600</v>
      </c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>
        <v>722.8</v>
      </c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14">
        <f t="shared" si="0"/>
        <v>834877.2</v>
      </c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6"/>
      <c r="DD21" s="50"/>
    </row>
    <row r="22" spans="1:108" ht="78.75" customHeight="1">
      <c r="A22" s="55"/>
      <c r="B22" s="91" t="s">
        <v>262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134"/>
      <c r="AG22" s="73"/>
      <c r="AH22" s="73"/>
      <c r="AI22" s="73"/>
      <c r="AJ22" s="73"/>
      <c r="AK22" s="73"/>
      <c r="AL22" s="73" t="s">
        <v>264</v>
      </c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102">
        <v>835600</v>
      </c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>
        <v>-1762.3</v>
      </c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14">
        <f>BB22-BX22</f>
        <v>837362.3</v>
      </c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6"/>
      <c r="DD22" s="50"/>
    </row>
    <row r="23" spans="1:108" ht="16.5" customHeight="1">
      <c r="A23" s="56"/>
      <c r="B23" s="126" t="s">
        <v>55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5"/>
      <c r="AG23" s="125"/>
      <c r="AH23" s="125"/>
      <c r="AI23" s="125"/>
      <c r="AJ23" s="125"/>
      <c r="AK23" s="125"/>
      <c r="AL23" s="82" t="s">
        <v>56</v>
      </c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113">
        <f>BB24</f>
        <v>423300</v>
      </c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>
        <f>BX24</f>
        <v>162765.33000000002</v>
      </c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81">
        <f aca="true" t="shared" si="1" ref="CN23:CN38">BB23-BX23</f>
        <v>260534.66999999998</v>
      </c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50"/>
    </row>
    <row r="24" spans="1:108" ht="23.25" customHeight="1">
      <c r="A24" s="56"/>
      <c r="B24" s="91" t="s">
        <v>58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89"/>
      <c r="AG24" s="89"/>
      <c r="AH24" s="89"/>
      <c r="AI24" s="89"/>
      <c r="AJ24" s="89"/>
      <c r="AK24" s="89"/>
      <c r="AL24" s="73" t="s">
        <v>59</v>
      </c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5">
        <f>BB25+BB37</f>
        <v>423300</v>
      </c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>
        <f>BX25+BX37</f>
        <v>162765.33000000002</v>
      </c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81">
        <f t="shared" si="1"/>
        <v>260534.66999999998</v>
      </c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50"/>
    </row>
    <row r="25" spans="1:108" ht="25.5" customHeight="1">
      <c r="A25" s="56"/>
      <c r="B25" s="91" t="s">
        <v>60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89"/>
      <c r="AG25" s="89"/>
      <c r="AH25" s="89"/>
      <c r="AI25" s="89"/>
      <c r="AJ25" s="89"/>
      <c r="AK25" s="89"/>
      <c r="AL25" s="73" t="s">
        <v>183</v>
      </c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4">
        <v>149200</v>
      </c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>
        <f>BX26+BX27+BX28+BX29+BX30+BX31+BX32+BX33+BX34+BX35+BX36</f>
        <v>89215.86</v>
      </c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102">
        <f t="shared" si="1"/>
        <v>59984.14</v>
      </c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50"/>
    </row>
    <row r="26" spans="1:108" ht="25.5" customHeight="1">
      <c r="A26" s="56"/>
      <c r="B26" s="91" t="s">
        <v>60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89"/>
      <c r="AG26" s="89"/>
      <c r="AH26" s="89"/>
      <c r="AI26" s="89"/>
      <c r="AJ26" s="89"/>
      <c r="AK26" s="89"/>
      <c r="AL26" s="73" t="s">
        <v>195</v>
      </c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4">
        <v>149200</v>
      </c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>
        <v>80024.97</v>
      </c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102">
        <f t="shared" si="1"/>
        <v>69175.03</v>
      </c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50"/>
    </row>
    <row r="27" spans="1:108" ht="25.5" customHeight="1">
      <c r="A27" s="56"/>
      <c r="B27" s="91" t="s">
        <v>60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89"/>
      <c r="AG27" s="89"/>
      <c r="AH27" s="89"/>
      <c r="AI27" s="89"/>
      <c r="AJ27" s="89"/>
      <c r="AK27" s="89"/>
      <c r="AL27" s="73" t="s">
        <v>265</v>
      </c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4">
        <v>0</v>
      </c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>
        <v>686.25</v>
      </c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102">
        <f t="shared" si="1"/>
        <v>-686.25</v>
      </c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50"/>
    </row>
    <row r="28" spans="1:108" ht="33.75" customHeight="1">
      <c r="A28" s="56"/>
      <c r="B28" s="119" t="s">
        <v>153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95"/>
      <c r="AG28" s="96"/>
      <c r="AH28" s="96"/>
      <c r="AI28" s="96"/>
      <c r="AJ28" s="96"/>
      <c r="AK28" s="97"/>
      <c r="AL28" s="130" t="s">
        <v>185</v>
      </c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2"/>
      <c r="BB28" s="104">
        <v>0</v>
      </c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6"/>
      <c r="BX28" s="104">
        <v>-2320.05</v>
      </c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6"/>
      <c r="CN28" s="114">
        <f t="shared" si="1"/>
        <v>2320.05</v>
      </c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33"/>
      <c r="DD28" s="50"/>
    </row>
    <row r="29" spans="1:108" ht="33.75" customHeight="1">
      <c r="A29" s="56"/>
      <c r="B29" s="91" t="s">
        <v>153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89"/>
      <c r="AG29" s="89"/>
      <c r="AH29" s="89"/>
      <c r="AI29" s="89"/>
      <c r="AJ29" s="89"/>
      <c r="AK29" s="89"/>
      <c r="AL29" s="73" t="s">
        <v>191</v>
      </c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4">
        <v>0</v>
      </c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>
        <v>106.19</v>
      </c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102">
        <f t="shared" si="1"/>
        <v>-106.19</v>
      </c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50"/>
    </row>
    <row r="30" spans="1:108" ht="33.75" customHeight="1">
      <c r="A30" s="56"/>
      <c r="B30" s="91" t="s">
        <v>153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89"/>
      <c r="AG30" s="89"/>
      <c r="AH30" s="89"/>
      <c r="AI30" s="89"/>
      <c r="AJ30" s="89"/>
      <c r="AK30" s="89"/>
      <c r="AL30" s="73" t="s">
        <v>196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4">
        <v>0</v>
      </c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>
        <v>0</v>
      </c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102">
        <f t="shared" si="1"/>
        <v>0</v>
      </c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50"/>
    </row>
    <row r="31" spans="1:108" ht="33.75" customHeight="1">
      <c r="A31" s="56"/>
      <c r="B31" s="91" t="s">
        <v>153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89"/>
      <c r="AG31" s="89"/>
      <c r="AH31" s="89"/>
      <c r="AI31" s="89"/>
      <c r="AJ31" s="89"/>
      <c r="AK31" s="89"/>
      <c r="AL31" s="73" t="s">
        <v>190</v>
      </c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4">
        <v>0</v>
      </c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>
        <v>0</v>
      </c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102">
        <f t="shared" si="1"/>
        <v>0</v>
      </c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50"/>
    </row>
    <row r="32" spans="1:108" ht="33.75" customHeight="1">
      <c r="A32" s="56"/>
      <c r="B32" s="91" t="s">
        <v>153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89"/>
      <c r="AG32" s="89"/>
      <c r="AH32" s="89"/>
      <c r="AI32" s="89"/>
      <c r="AJ32" s="89"/>
      <c r="AK32" s="89"/>
      <c r="AL32" s="73" t="s">
        <v>197</v>
      </c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>
        <v>0</v>
      </c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>
        <v>5755.73</v>
      </c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102">
        <f t="shared" si="1"/>
        <v>-5755.73</v>
      </c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50"/>
    </row>
    <row r="33" spans="1:108" ht="33.75" customHeight="1">
      <c r="A33" s="56"/>
      <c r="B33" s="91" t="s">
        <v>153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89"/>
      <c r="AG33" s="89"/>
      <c r="AH33" s="89"/>
      <c r="AI33" s="89"/>
      <c r="AJ33" s="89"/>
      <c r="AK33" s="89"/>
      <c r="AL33" s="73" t="s">
        <v>198</v>
      </c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>
        <v>0</v>
      </c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>
        <v>216.19</v>
      </c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102">
        <f t="shared" si="1"/>
        <v>-216.19</v>
      </c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50"/>
    </row>
    <row r="34" spans="1:108" ht="37.5" customHeight="1">
      <c r="A34" s="56"/>
      <c r="B34" s="91" t="s">
        <v>188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89"/>
      <c r="AG34" s="89"/>
      <c r="AH34" s="89"/>
      <c r="AI34" s="89"/>
      <c r="AJ34" s="89"/>
      <c r="AK34" s="89"/>
      <c r="AL34" s="73" t="s">
        <v>189</v>
      </c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>
        <v>0</v>
      </c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>
        <v>4736.92</v>
      </c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102">
        <f t="shared" si="1"/>
        <v>-4736.92</v>
      </c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50"/>
    </row>
    <row r="35" spans="1:108" ht="37.5" customHeight="1">
      <c r="A35" s="56"/>
      <c r="B35" s="91" t="s">
        <v>188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89"/>
      <c r="AG35" s="89"/>
      <c r="AH35" s="89"/>
      <c r="AI35" s="89"/>
      <c r="AJ35" s="89"/>
      <c r="AK35" s="89"/>
      <c r="AL35" s="73" t="s">
        <v>199</v>
      </c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4">
        <v>0</v>
      </c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>
        <v>9.66</v>
      </c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102">
        <f t="shared" si="1"/>
        <v>-9.66</v>
      </c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50"/>
    </row>
    <row r="36" spans="1:108" ht="37.5" customHeight="1">
      <c r="A36" s="56"/>
      <c r="B36" s="91" t="s">
        <v>188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89"/>
      <c r="AG36" s="89"/>
      <c r="AH36" s="89"/>
      <c r="AI36" s="89"/>
      <c r="AJ36" s="89"/>
      <c r="AK36" s="89"/>
      <c r="AL36" s="73" t="s">
        <v>199</v>
      </c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4">
        <v>0</v>
      </c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>
        <v>0</v>
      </c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102">
        <f>BB36-BX36</f>
        <v>0</v>
      </c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50"/>
    </row>
    <row r="37" spans="1:108" ht="16.5" customHeight="1">
      <c r="A37" s="56"/>
      <c r="B37" s="126" t="s">
        <v>24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5"/>
      <c r="AG37" s="125"/>
      <c r="AH37" s="125"/>
      <c r="AI37" s="125"/>
      <c r="AJ37" s="125"/>
      <c r="AK37" s="125"/>
      <c r="AL37" s="82" t="s">
        <v>173</v>
      </c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113">
        <f>BB38</f>
        <v>274100</v>
      </c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>
        <f>BX38+BX42+BX39+BX40+BX41</f>
        <v>73549.47</v>
      </c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81">
        <f t="shared" si="1"/>
        <v>200550.53</v>
      </c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50"/>
    </row>
    <row r="38" spans="1:108" ht="16.5" customHeight="1">
      <c r="A38" s="56"/>
      <c r="B38" s="91" t="s">
        <v>24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125"/>
      <c r="AG38" s="125"/>
      <c r="AH38" s="125"/>
      <c r="AI38" s="125"/>
      <c r="AJ38" s="125"/>
      <c r="AK38" s="125"/>
      <c r="AL38" s="73" t="s">
        <v>184</v>
      </c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113">
        <v>274100</v>
      </c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>
        <v>80635.53</v>
      </c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81">
        <f t="shared" si="1"/>
        <v>193464.47</v>
      </c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50"/>
    </row>
    <row r="39" spans="1:108" ht="15" customHeight="1">
      <c r="A39" s="56"/>
      <c r="B39" s="91" t="s">
        <v>57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89"/>
      <c r="AG39" s="89"/>
      <c r="AH39" s="89"/>
      <c r="AI39" s="89"/>
      <c r="AJ39" s="89"/>
      <c r="AK39" s="89"/>
      <c r="AL39" s="73" t="s">
        <v>187</v>
      </c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4">
        <v>0</v>
      </c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>
        <v>573.63</v>
      </c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102">
        <f aca="true" t="shared" si="2" ref="CN39:CN71">BB39-BX39</f>
        <v>-573.63</v>
      </c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50"/>
    </row>
    <row r="40" spans="1:108" ht="15" customHeight="1">
      <c r="A40" s="56"/>
      <c r="B40" s="91" t="s">
        <v>98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89"/>
      <c r="AG40" s="89"/>
      <c r="AH40" s="89"/>
      <c r="AI40" s="89"/>
      <c r="AJ40" s="89"/>
      <c r="AK40" s="89"/>
      <c r="AL40" s="73" t="s">
        <v>187</v>
      </c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4">
        <v>0</v>
      </c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>
        <v>-8560.05</v>
      </c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102">
        <f>BB40-BX40</f>
        <v>8560.05</v>
      </c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50"/>
    </row>
    <row r="41" spans="1:108" ht="18" customHeight="1">
      <c r="A41" s="56"/>
      <c r="B41" s="91" t="s">
        <v>78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89"/>
      <c r="AG41" s="89"/>
      <c r="AH41" s="89"/>
      <c r="AI41" s="89"/>
      <c r="AJ41" s="89"/>
      <c r="AK41" s="89"/>
      <c r="AL41" s="73" t="s">
        <v>193</v>
      </c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4">
        <v>0</v>
      </c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>
        <v>0.36</v>
      </c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102">
        <f>BB41-BX41</f>
        <v>-0.36</v>
      </c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50"/>
    </row>
    <row r="42" spans="1:108" ht="18" customHeight="1">
      <c r="A42" s="56"/>
      <c r="B42" s="91" t="s">
        <v>78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89"/>
      <c r="AG42" s="89"/>
      <c r="AH42" s="89"/>
      <c r="AI42" s="89"/>
      <c r="AJ42" s="89"/>
      <c r="AK42" s="89"/>
      <c r="AL42" s="73" t="s">
        <v>192</v>
      </c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4">
        <v>0</v>
      </c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>
        <v>900</v>
      </c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102">
        <f t="shared" si="2"/>
        <v>-900</v>
      </c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50"/>
    </row>
    <row r="43" spans="1:108" ht="15" customHeight="1">
      <c r="A43" s="56"/>
      <c r="B43" s="91" t="s">
        <v>25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0"/>
      <c r="AG43" s="90"/>
      <c r="AH43" s="90"/>
      <c r="AI43" s="90"/>
      <c r="AJ43" s="90"/>
      <c r="AK43" s="90"/>
      <c r="AL43" s="82" t="s">
        <v>26</v>
      </c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1">
        <f>BB44+BB48</f>
        <v>4343900</v>
      </c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>
        <f>BX44</f>
        <v>1436.3799999999999</v>
      </c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>
        <f t="shared" si="2"/>
        <v>4342463.62</v>
      </c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50"/>
    </row>
    <row r="44" spans="1:108" ht="13.5" customHeight="1">
      <c r="A44" s="56"/>
      <c r="B44" s="91" t="s">
        <v>27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89"/>
      <c r="AG44" s="89"/>
      <c r="AH44" s="89"/>
      <c r="AI44" s="89"/>
      <c r="AJ44" s="89"/>
      <c r="AK44" s="89"/>
      <c r="AL44" s="82" t="s">
        <v>28</v>
      </c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1">
        <f>BB45</f>
        <v>421700</v>
      </c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>
        <f>BX45+BX47</f>
        <v>1436.3799999999999</v>
      </c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>
        <f t="shared" si="2"/>
        <v>420263.62</v>
      </c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50"/>
    </row>
    <row r="45" spans="1:108" ht="33" customHeight="1">
      <c r="A45" s="56"/>
      <c r="B45" s="91" t="s">
        <v>80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89"/>
      <c r="AG45" s="89"/>
      <c r="AH45" s="89"/>
      <c r="AI45" s="89"/>
      <c r="AJ45" s="89"/>
      <c r="AK45" s="89"/>
      <c r="AL45" s="73" t="s">
        <v>30</v>
      </c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4">
        <v>421700</v>
      </c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>
        <f>BX46</f>
        <v>1107.09</v>
      </c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102">
        <f t="shared" si="2"/>
        <v>420592.91</v>
      </c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50"/>
    </row>
    <row r="46" spans="1:108" ht="24.75" customHeight="1">
      <c r="A46" s="56"/>
      <c r="B46" s="91" t="s">
        <v>29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89"/>
      <c r="AG46" s="89"/>
      <c r="AH46" s="89"/>
      <c r="AI46" s="89"/>
      <c r="AJ46" s="89"/>
      <c r="AK46" s="89"/>
      <c r="AL46" s="73" t="s">
        <v>81</v>
      </c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4">
        <v>421700</v>
      </c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>
        <v>1107.09</v>
      </c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102">
        <f t="shared" si="2"/>
        <v>420592.91</v>
      </c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50"/>
    </row>
    <row r="47" spans="1:108" ht="24.75" customHeight="1">
      <c r="A47" s="56"/>
      <c r="B47" s="91" t="s">
        <v>147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89"/>
      <c r="AG47" s="89"/>
      <c r="AH47" s="89"/>
      <c r="AI47" s="89"/>
      <c r="AJ47" s="89"/>
      <c r="AK47" s="89"/>
      <c r="AL47" s="73" t="s">
        <v>82</v>
      </c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4">
        <v>0</v>
      </c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>
        <v>329.29</v>
      </c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102">
        <f t="shared" si="2"/>
        <v>-329.29</v>
      </c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50"/>
    </row>
    <row r="48" spans="1:108" ht="15" customHeight="1">
      <c r="A48" s="56"/>
      <c r="B48" s="91" t="s">
        <v>31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0"/>
      <c r="AG48" s="90"/>
      <c r="AH48" s="90"/>
      <c r="AI48" s="90"/>
      <c r="AJ48" s="90"/>
      <c r="AK48" s="90"/>
      <c r="AL48" s="82" t="s">
        <v>32</v>
      </c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1">
        <f>BB49+BB54</f>
        <v>3922200</v>
      </c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>
        <f>BX49+BX54</f>
        <v>386868.51999999996</v>
      </c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>
        <f t="shared" si="2"/>
        <v>3535331.48</v>
      </c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50"/>
    </row>
    <row r="49" spans="1:108" ht="29.25" customHeight="1">
      <c r="A49" s="56"/>
      <c r="B49" s="91" t="s">
        <v>33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89"/>
      <c r="AG49" s="89"/>
      <c r="AH49" s="89"/>
      <c r="AI49" s="89"/>
      <c r="AJ49" s="89"/>
      <c r="AK49" s="89"/>
      <c r="AL49" s="73" t="s">
        <v>35</v>
      </c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81">
        <f>BB50</f>
        <v>3869200</v>
      </c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>
        <f>BX50</f>
        <v>360410.35</v>
      </c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>
        <f t="shared" si="2"/>
        <v>3508789.65</v>
      </c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50"/>
    </row>
    <row r="50" spans="1:108" ht="33" customHeight="1">
      <c r="A50" s="56"/>
      <c r="B50" s="91" t="s">
        <v>34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89"/>
      <c r="AG50" s="89"/>
      <c r="AH50" s="89"/>
      <c r="AI50" s="89"/>
      <c r="AJ50" s="89"/>
      <c r="AK50" s="89"/>
      <c r="AL50" s="73" t="s">
        <v>36</v>
      </c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4">
        <f>BB51</f>
        <v>3869200</v>
      </c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>
        <f>BX51+BX52+BX53</f>
        <v>360410.35</v>
      </c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102">
        <f t="shared" si="2"/>
        <v>3508789.65</v>
      </c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50"/>
    </row>
    <row r="51" spans="1:108" ht="38.25" customHeight="1">
      <c r="A51" s="56"/>
      <c r="B51" s="91" t="s">
        <v>87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89"/>
      <c r="AG51" s="89"/>
      <c r="AH51" s="89"/>
      <c r="AI51" s="89"/>
      <c r="AJ51" s="89"/>
      <c r="AK51" s="89"/>
      <c r="AL51" s="73" t="s">
        <v>83</v>
      </c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4">
        <v>3869200</v>
      </c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>
        <v>354258.48</v>
      </c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102">
        <f t="shared" si="2"/>
        <v>3514941.52</v>
      </c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50"/>
    </row>
    <row r="52" spans="1:108" ht="39" customHeight="1">
      <c r="A52" s="56"/>
      <c r="B52" s="91" t="s">
        <v>87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89"/>
      <c r="AG52" s="89"/>
      <c r="AH52" s="89"/>
      <c r="AI52" s="89"/>
      <c r="AJ52" s="89"/>
      <c r="AK52" s="89"/>
      <c r="AL52" s="73" t="s">
        <v>84</v>
      </c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4">
        <v>0</v>
      </c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>
        <v>6416.62</v>
      </c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102">
        <f t="shared" si="2"/>
        <v>-6416.62</v>
      </c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50"/>
    </row>
    <row r="53" spans="1:108" ht="39" customHeight="1">
      <c r="A53" s="56"/>
      <c r="B53" s="91" t="s">
        <v>87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89"/>
      <c r="AG53" s="89"/>
      <c r="AH53" s="89"/>
      <c r="AI53" s="89"/>
      <c r="AJ53" s="89"/>
      <c r="AK53" s="89"/>
      <c r="AL53" s="73" t="s">
        <v>278</v>
      </c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4">
        <v>0</v>
      </c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>
        <v>-264.75</v>
      </c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102">
        <f>BB53-BX53</f>
        <v>264.75</v>
      </c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50"/>
    </row>
    <row r="54" spans="1:108" ht="27.75" customHeight="1">
      <c r="A54" s="56"/>
      <c r="B54" s="91" t="s">
        <v>37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89"/>
      <c r="AG54" s="89"/>
      <c r="AH54" s="89"/>
      <c r="AI54" s="89"/>
      <c r="AJ54" s="89"/>
      <c r="AK54" s="89"/>
      <c r="AL54" s="73" t="s">
        <v>38</v>
      </c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81">
        <f>BB55</f>
        <v>53000</v>
      </c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>
        <f>BX55</f>
        <v>26458.170000000002</v>
      </c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>
        <f t="shared" si="2"/>
        <v>26541.829999999998</v>
      </c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50"/>
    </row>
    <row r="55" spans="1:108" ht="39.75" customHeight="1">
      <c r="A55" s="56"/>
      <c r="B55" s="91" t="s">
        <v>39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89"/>
      <c r="AG55" s="89"/>
      <c r="AH55" s="89"/>
      <c r="AI55" s="89"/>
      <c r="AJ55" s="89"/>
      <c r="AK55" s="89"/>
      <c r="AL55" s="73" t="s">
        <v>40</v>
      </c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4">
        <f>BB56</f>
        <v>53000</v>
      </c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>
        <f>BX56+BX57+BX58</f>
        <v>26458.170000000002</v>
      </c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102">
        <f t="shared" si="2"/>
        <v>26541.829999999998</v>
      </c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50"/>
    </row>
    <row r="56" spans="1:108" ht="39" customHeight="1">
      <c r="A56" s="56"/>
      <c r="B56" s="91" t="s">
        <v>86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89"/>
      <c r="AG56" s="89"/>
      <c r="AH56" s="89"/>
      <c r="AI56" s="89"/>
      <c r="AJ56" s="89"/>
      <c r="AK56" s="89"/>
      <c r="AL56" s="73" t="s">
        <v>85</v>
      </c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4">
        <v>53000</v>
      </c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>
        <v>26394.43</v>
      </c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102">
        <f t="shared" si="2"/>
        <v>26605.57</v>
      </c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50"/>
    </row>
    <row r="57" spans="1:108" ht="47.25" customHeight="1">
      <c r="A57" s="56"/>
      <c r="B57" s="91" t="s">
        <v>95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89"/>
      <c r="AG57" s="89"/>
      <c r="AH57" s="89"/>
      <c r="AI57" s="89"/>
      <c r="AJ57" s="89"/>
      <c r="AK57" s="89"/>
      <c r="AL57" s="73" t="s">
        <v>96</v>
      </c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4">
        <v>0</v>
      </c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>
        <v>63.74</v>
      </c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102">
        <f>BB57-BX57</f>
        <v>-63.74</v>
      </c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50"/>
    </row>
    <row r="58" spans="1:108" ht="47.25" customHeight="1">
      <c r="A58" s="56"/>
      <c r="B58" s="91" t="s">
        <v>95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89"/>
      <c r="AG58" s="89"/>
      <c r="AH58" s="89"/>
      <c r="AI58" s="89"/>
      <c r="AJ58" s="89"/>
      <c r="AK58" s="89"/>
      <c r="AL58" s="73" t="s">
        <v>96</v>
      </c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4">
        <v>0</v>
      </c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>
        <v>0</v>
      </c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102">
        <f>BB58-BX58</f>
        <v>0</v>
      </c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50"/>
    </row>
    <row r="59" spans="1:108" ht="16.5" customHeight="1">
      <c r="A59" s="56"/>
      <c r="B59" s="91" t="s">
        <v>64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89"/>
      <c r="AG59" s="89"/>
      <c r="AH59" s="89"/>
      <c r="AI59" s="89"/>
      <c r="AJ59" s="89"/>
      <c r="AK59" s="89"/>
      <c r="AL59" s="82" t="s">
        <v>68</v>
      </c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75">
        <f>BB60</f>
        <v>11600</v>
      </c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>
        <f>BX60</f>
        <v>4900</v>
      </c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81">
        <f t="shared" si="2"/>
        <v>6700</v>
      </c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50"/>
    </row>
    <row r="60" spans="1:108" ht="37.5" customHeight="1">
      <c r="A60" s="56"/>
      <c r="B60" s="91" t="s">
        <v>65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89"/>
      <c r="AG60" s="89"/>
      <c r="AH60" s="89"/>
      <c r="AI60" s="89"/>
      <c r="AJ60" s="89"/>
      <c r="AK60" s="89"/>
      <c r="AL60" s="73" t="s">
        <v>67</v>
      </c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81">
        <f>BB61</f>
        <v>11600</v>
      </c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>
        <f>BX61</f>
        <v>4900</v>
      </c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>
        <f t="shared" si="2"/>
        <v>6700</v>
      </c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50"/>
    </row>
    <row r="61" spans="1:108" ht="21.75" customHeight="1">
      <c r="A61" s="56"/>
      <c r="B61" s="91" t="s">
        <v>66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89"/>
      <c r="AG61" s="89"/>
      <c r="AH61" s="89"/>
      <c r="AI61" s="89"/>
      <c r="AJ61" s="89"/>
      <c r="AK61" s="89"/>
      <c r="AL61" s="73" t="s">
        <v>69</v>
      </c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4">
        <f>BB62</f>
        <v>11600</v>
      </c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>
        <f>BX62</f>
        <v>4900</v>
      </c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102">
        <f t="shared" si="2"/>
        <v>6700</v>
      </c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50"/>
    </row>
    <row r="62" spans="1:108" ht="24" customHeight="1">
      <c r="A62" s="56"/>
      <c r="B62" s="91" t="s">
        <v>66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89"/>
      <c r="AG62" s="89"/>
      <c r="AH62" s="89"/>
      <c r="AI62" s="89"/>
      <c r="AJ62" s="89"/>
      <c r="AK62" s="89"/>
      <c r="AL62" s="73" t="s">
        <v>100</v>
      </c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4">
        <v>11600</v>
      </c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>
        <v>4900</v>
      </c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102">
        <f>BB62-BX62</f>
        <v>6700</v>
      </c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50"/>
    </row>
    <row r="63" spans="1:108" ht="36.75" customHeight="1">
      <c r="A63" s="56"/>
      <c r="B63" s="91" t="s">
        <v>88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0"/>
      <c r="AG63" s="90"/>
      <c r="AH63" s="90"/>
      <c r="AI63" s="90"/>
      <c r="AJ63" s="90"/>
      <c r="AK63" s="90"/>
      <c r="AL63" s="82" t="s">
        <v>89</v>
      </c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1">
        <v>0</v>
      </c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>
        <f>BX64</f>
        <v>0</v>
      </c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>
        <f t="shared" si="2"/>
        <v>0</v>
      </c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50"/>
    </row>
    <row r="64" spans="1:108" ht="17.25" customHeight="1">
      <c r="A64" s="56"/>
      <c r="B64" s="91" t="s">
        <v>90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89"/>
      <c r="AG64" s="89"/>
      <c r="AH64" s="89"/>
      <c r="AI64" s="89"/>
      <c r="AJ64" s="89"/>
      <c r="AK64" s="89"/>
      <c r="AL64" s="73" t="s">
        <v>91</v>
      </c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4">
        <v>0</v>
      </c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>
        <f>BX65+BX66+BX67</f>
        <v>0</v>
      </c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102">
        <f t="shared" si="2"/>
        <v>0</v>
      </c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50"/>
    </row>
    <row r="65" spans="1:108" ht="15" customHeight="1">
      <c r="A65" s="56"/>
      <c r="B65" s="91" t="s">
        <v>90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89"/>
      <c r="AG65" s="89"/>
      <c r="AH65" s="89"/>
      <c r="AI65" s="89"/>
      <c r="AJ65" s="89"/>
      <c r="AK65" s="89"/>
      <c r="AL65" s="73" t="s">
        <v>92</v>
      </c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4">
        <v>0</v>
      </c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>
        <v>0</v>
      </c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102">
        <f t="shared" si="2"/>
        <v>0</v>
      </c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50"/>
    </row>
    <row r="66" spans="1:108" ht="15" customHeight="1">
      <c r="A66" s="56"/>
      <c r="B66" s="91" t="s">
        <v>90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89"/>
      <c r="AG66" s="89"/>
      <c r="AH66" s="89"/>
      <c r="AI66" s="89"/>
      <c r="AJ66" s="89"/>
      <c r="AK66" s="89"/>
      <c r="AL66" s="73" t="s">
        <v>93</v>
      </c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4">
        <v>0</v>
      </c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>
        <v>0</v>
      </c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102">
        <f t="shared" si="2"/>
        <v>0</v>
      </c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50"/>
    </row>
    <row r="67" spans="1:108" ht="14.25" customHeight="1">
      <c r="A67" s="56"/>
      <c r="B67" s="91" t="s">
        <v>90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89"/>
      <c r="AG67" s="89"/>
      <c r="AH67" s="89"/>
      <c r="AI67" s="89"/>
      <c r="AJ67" s="89"/>
      <c r="AK67" s="89"/>
      <c r="AL67" s="73" t="s">
        <v>101</v>
      </c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4">
        <v>0</v>
      </c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>
        <v>0</v>
      </c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102">
        <f>BB67-BX67</f>
        <v>0</v>
      </c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50"/>
    </row>
    <row r="68" spans="1:108" ht="38.25" customHeight="1">
      <c r="A68" s="56"/>
      <c r="B68" s="91" t="s">
        <v>41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0"/>
      <c r="AG68" s="90"/>
      <c r="AH68" s="90"/>
      <c r="AI68" s="90"/>
      <c r="AJ68" s="90"/>
      <c r="AK68" s="90"/>
      <c r="AL68" s="82" t="s">
        <v>42</v>
      </c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1">
        <f>BB69</f>
        <v>1472700</v>
      </c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>
        <f>BX69</f>
        <v>417827.74</v>
      </c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>
        <f t="shared" si="2"/>
        <v>1054872.26</v>
      </c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50"/>
    </row>
    <row r="69" spans="1:108" ht="66" customHeight="1">
      <c r="A69" s="56"/>
      <c r="B69" s="91" t="s">
        <v>77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89"/>
      <c r="AG69" s="89"/>
      <c r="AH69" s="89"/>
      <c r="AI69" s="89"/>
      <c r="AJ69" s="89"/>
      <c r="AK69" s="89"/>
      <c r="AL69" s="73" t="s">
        <v>43</v>
      </c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81">
        <f>BB70+BB72</f>
        <v>1472700</v>
      </c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>
        <f>BX70+BX72</f>
        <v>417827.74</v>
      </c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>
        <f t="shared" si="2"/>
        <v>1054872.26</v>
      </c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50"/>
    </row>
    <row r="70" spans="1:108" ht="55.5" customHeight="1">
      <c r="A70" s="56"/>
      <c r="B70" s="91" t="s">
        <v>61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89"/>
      <c r="AG70" s="89"/>
      <c r="AH70" s="89"/>
      <c r="AI70" s="89"/>
      <c r="AJ70" s="89"/>
      <c r="AK70" s="89"/>
      <c r="AL70" s="73" t="s">
        <v>62</v>
      </c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5">
        <f>BB71</f>
        <v>1288000</v>
      </c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>
        <f>BX71</f>
        <v>417827.74</v>
      </c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81">
        <f t="shared" si="2"/>
        <v>870172.26</v>
      </c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50"/>
    </row>
    <row r="71" spans="1:108" ht="59.25" customHeight="1">
      <c r="A71" s="56"/>
      <c r="B71" s="91" t="s">
        <v>63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89"/>
      <c r="AG71" s="89"/>
      <c r="AH71" s="89"/>
      <c r="AI71" s="89"/>
      <c r="AJ71" s="89"/>
      <c r="AK71" s="89"/>
      <c r="AL71" s="73" t="s">
        <v>269</v>
      </c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4">
        <v>1288000</v>
      </c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>
        <v>417827.74</v>
      </c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102">
        <f t="shared" si="2"/>
        <v>870172.26</v>
      </c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50"/>
    </row>
    <row r="72" spans="1:108" ht="50.25" customHeight="1">
      <c r="A72" s="56"/>
      <c r="B72" s="91" t="s">
        <v>175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89"/>
      <c r="AG72" s="89"/>
      <c r="AH72" s="89"/>
      <c r="AI72" s="89"/>
      <c r="AJ72" s="89"/>
      <c r="AK72" s="89"/>
      <c r="AL72" s="73" t="s">
        <v>174</v>
      </c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5">
        <f>BB73</f>
        <v>184700</v>
      </c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>
        <f>BX73</f>
        <v>0</v>
      </c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81">
        <f aca="true" t="shared" si="3" ref="CN72:CN77">BB72-BX72</f>
        <v>184700</v>
      </c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50"/>
    </row>
    <row r="73" spans="1:108" ht="39.75" customHeight="1">
      <c r="A73" s="56"/>
      <c r="B73" s="91" t="s">
        <v>175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89"/>
      <c r="AG73" s="89"/>
      <c r="AH73" s="89"/>
      <c r="AI73" s="89"/>
      <c r="AJ73" s="89"/>
      <c r="AK73" s="89"/>
      <c r="AL73" s="73" t="s">
        <v>174</v>
      </c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4">
        <v>184700</v>
      </c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>
        <v>0</v>
      </c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102">
        <f t="shared" si="3"/>
        <v>184700</v>
      </c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50"/>
    </row>
    <row r="74" spans="1:108" ht="26.25" customHeight="1">
      <c r="A74" s="56"/>
      <c r="B74" s="91" t="s">
        <v>70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0"/>
      <c r="AG74" s="90"/>
      <c r="AH74" s="90"/>
      <c r="AI74" s="90"/>
      <c r="AJ74" s="90"/>
      <c r="AK74" s="90"/>
      <c r="AL74" s="82" t="s">
        <v>71</v>
      </c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1">
        <f>BB75</f>
        <v>300000</v>
      </c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>
        <f>BX75</f>
        <v>14693.32</v>
      </c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>
        <f t="shared" si="3"/>
        <v>285306.68</v>
      </c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50"/>
    </row>
    <row r="75" spans="1:108" ht="60" customHeight="1">
      <c r="A75" s="56"/>
      <c r="B75" s="91" t="s">
        <v>72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89"/>
      <c r="AG75" s="89"/>
      <c r="AH75" s="89"/>
      <c r="AI75" s="89"/>
      <c r="AJ75" s="89"/>
      <c r="AK75" s="89"/>
      <c r="AL75" s="73" t="s">
        <v>99</v>
      </c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5">
        <f>BB76</f>
        <v>300000</v>
      </c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>
        <f>BX76</f>
        <v>14693.32</v>
      </c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81">
        <f t="shared" si="3"/>
        <v>285306.68</v>
      </c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50"/>
    </row>
    <row r="76" spans="1:108" ht="26.25" customHeight="1">
      <c r="A76" s="56"/>
      <c r="B76" s="91" t="s">
        <v>73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89"/>
      <c r="AG76" s="89"/>
      <c r="AH76" s="89"/>
      <c r="AI76" s="89"/>
      <c r="AJ76" s="89"/>
      <c r="AK76" s="89"/>
      <c r="AL76" s="73" t="s">
        <v>145</v>
      </c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4">
        <f>BB77</f>
        <v>300000</v>
      </c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>
        <f>BX77</f>
        <v>14693.32</v>
      </c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102">
        <f t="shared" si="3"/>
        <v>285306.68</v>
      </c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50"/>
    </row>
    <row r="77" spans="1:108" ht="17.25" customHeight="1">
      <c r="A77" s="56"/>
      <c r="B77" s="91" t="s">
        <v>79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89"/>
      <c r="AG77" s="89"/>
      <c r="AH77" s="89"/>
      <c r="AI77" s="89"/>
      <c r="AJ77" s="89"/>
      <c r="AK77" s="89"/>
      <c r="AL77" s="73" t="s">
        <v>146</v>
      </c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4">
        <v>300000</v>
      </c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>
        <v>14693.32</v>
      </c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102">
        <f t="shared" si="3"/>
        <v>285306.68</v>
      </c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50"/>
    </row>
    <row r="78" spans="1:108" ht="15" customHeight="1">
      <c r="A78" s="56"/>
      <c r="B78" s="91" t="s">
        <v>44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0"/>
      <c r="AG78" s="90"/>
      <c r="AH78" s="90"/>
      <c r="AI78" s="90"/>
      <c r="AJ78" s="90"/>
      <c r="AK78" s="90"/>
      <c r="AL78" s="82" t="s">
        <v>45</v>
      </c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1">
        <f>BB80</f>
        <v>0</v>
      </c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>
        <f>BX79+BX80</f>
        <v>400</v>
      </c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>
        <f aca="true" t="shared" si="4" ref="CN78:CN84">BB78-BX78</f>
        <v>-400</v>
      </c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50"/>
    </row>
    <row r="79" spans="1:108" ht="13.5" customHeight="1">
      <c r="A79" s="56"/>
      <c r="B79" s="91" t="s">
        <v>46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89"/>
      <c r="AG79" s="89"/>
      <c r="AH79" s="89"/>
      <c r="AI79" s="89"/>
      <c r="AJ79" s="89"/>
      <c r="AK79" s="89"/>
      <c r="AL79" s="73" t="s">
        <v>97</v>
      </c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4">
        <v>0</v>
      </c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>
        <v>400</v>
      </c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102">
        <f t="shared" si="4"/>
        <v>-400</v>
      </c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50"/>
    </row>
    <row r="80" spans="1:108" ht="13.5" customHeight="1">
      <c r="A80" s="56"/>
      <c r="B80" s="91" t="s">
        <v>172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89"/>
      <c r="AG80" s="89"/>
      <c r="AH80" s="89"/>
      <c r="AI80" s="89"/>
      <c r="AJ80" s="89"/>
      <c r="AK80" s="89"/>
      <c r="AL80" s="73" t="s">
        <v>171</v>
      </c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4">
        <v>0</v>
      </c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>
        <v>0</v>
      </c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102">
        <f>BB80-BX80</f>
        <v>0</v>
      </c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50"/>
    </row>
    <row r="81" spans="1:108" ht="26.25" customHeight="1">
      <c r="A81" s="56"/>
      <c r="B81" s="119" t="s">
        <v>155</v>
      </c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1"/>
      <c r="AF81" s="122"/>
      <c r="AG81" s="123"/>
      <c r="AH81" s="123"/>
      <c r="AI81" s="123"/>
      <c r="AJ81" s="123"/>
      <c r="AK81" s="124"/>
      <c r="AL81" s="127" t="s">
        <v>186</v>
      </c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9"/>
      <c r="BB81" s="107">
        <f>BB82</f>
        <v>0</v>
      </c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9"/>
      <c r="BX81" s="107">
        <f>BX82</f>
        <v>0</v>
      </c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9"/>
      <c r="CN81" s="107">
        <f>BB81-BX81</f>
        <v>0</v>
      </c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9"/>
      <c r="DD81" s="50"/>
    </row>
    <row r="82" spans="1:108" ht="13.5" customHeight="1">
      <c r="A82" s="56"/>
      <c r="B82" s="91" t="s">
        <v>156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89"/>
      <c r="AG82" s="89"/>
      <c r="AH82" s="89"/>
      <c r="AI82" s="89"/>
      <c r="AJ82" s="89"/>
      <c r="AK82" s="89"/>
      <c r="AL82" s="73" t="s">
        <v>182</v>
      </c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4">
        <v>0</v>
      </c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>
        <v>0</v>
      </c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102">
        <f>BB82-BX82</f>
        <v>0</v>
      </c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50"/>
    </row>
    <row r="83" spans="1:108" ht="15" customHeight="1">
      <c r="A83" s="56"/>
      <c r="B83" s="119" t="s">
        <v>47</v>
      </c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1"/>
      <c r="AF83" s="122"/>
      <c r="AG83" s="123"/>
      <c r="AH83" s="123"/>
      <c r="AI83" s="123"/>
      <c r="AJ83" s="123"/>
      <c r="AK83" s="124"/>
      <c r="AL83" s="127" t="s">
        <v>48</v>
      </c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9"/>
      <c r="BB83" s="107">
        <f>BB84</f>
        <v>3182200</v>
      </c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9"/>
      <c r="BX83" s="107">
        <f>BX84</f>
        <v>139300</v>
      </c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9"/>
      <c r="CN83" s="107">
        <f t="shared" si="4"/>
        <v>3042900</v>
      </c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9"/>
      <c r="DD83" s="50"/>
    </row>
    <row r="84" spans="1:108" ht="22.5" customHeight="1">
      <c r="A84" s="56"/>
      <c r="B84" s="119" t="s">
        <v>49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1"/>
      <c r="AF84" s="122"/>
      <c r="AG84" s="123"/>
      <c r="AH84" s="123"/>
      <c r="AI84" s="123"/>
      <c r="AJ84" s="123"/>
      <c r="AK84" s="124"/>
      <c r="AL84" s="127" t="s">
        <v>50</v>
      </c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9"/>
      <c r="BB84" s="107">
        <f>BB85+BB90+BB88</f>
        <v>3182200</v>
      </c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9"/>
      <c r="BX84" s="107">
        <f>BX85+BX90+BX88</f>
        <v>139300</v>
      </c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9"/>
      <c r="CN84" s="107">
        <f t="shared" si="4"/>
        <v>3042900</v>
      </c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9"/>
      <c r="DD84" s="50"/>
    </row>
    <row r="85" spans="1:108" ht="24" customHeight="1">
      <c r="A85" s="57"/>
      <c r="B85" s="92" t="s">
        <v>54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1"/>
      <c r="AF85" s="95"/>
      <c r="AG85" s="96"/>
      <c r="AH85" s="96"/>
      <c r="AI85" s="96"/>
      <c r="AJ85" s="96"/>
      <c r="AK85" s="97"/>
      <c r="AL85" s="130" t="s">
        <v>74</v>
      </c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2"/>
      <c r="BB85" s="110">
        <f>BB86</f>
        <v>139300</v>
      </c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2"/>
      <c r="BS85" s="48"/>
      <c r="BT85" s="48"/>
      <c r="BU85" s="48"/>
      <c r="BV85" s="48"/>
      <c r="BW85" s="48"/>
      <c r="BX85" s="110">
        <f>BX86</f>
        <v>139300</v>
      </c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2"/>
      <c r="CM85" s="48"/>
      <c r="CN85" s="81">
        <f aca="true" t="shared" si="5" ref="CN85:CN91">BB85-BX85</f>
        <v>0</v>
      </c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50"/>
    </row>
    <row r="86" spans="1:108" ht="24.75" customHeight="1">
      <c r="A86" s="92" t="s">
        <v>148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4"/>
      <c r="AF86" s="95"/>
      <c r="AG86" s="96"/>
      <c r="AH86" s="96"/>
      <c r="AI86" s="96"/>
      <c r="AJ86" s="96"/>
      <c r="AK86" s="97"/>
      <c r="AL86" s="130" t="s">
        <v>75</v>
      </c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2"/>
      <c r="BB86" s="110">
        <f>BB87</f>
        <v>139300</v>
      </c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2"/>
      <c r="BS86" s="48"/>
      <c r="BT86" s="48"/>
      <c r="BU86" s="48"/>
      <c r="BV86" s="48"/>
      <c r="BW86" s="48"/>
      <c r="BX86" s="110">
        <f>BX87</f>
        <v>139300</v>
      </c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2"/>
      <c r="CM86" s="48"/>
      <c r="CN86" s="81">
        <f t="shared" si="5"/>
        <v>0</v>
      </c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50"/>
    </row>
    <row r="87" spans="1:108" ht="24.75" customHeight="1">
      <c r="A87" s="92" t="s">
        <v>148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9"/>
      <c r="AF87" s="95"/>
      <c r="AG87" s="96"/>
      <c r="AH87" s="96"/>
      <c r="AI87" s="96"/>
      <c r="AJ87" s="96"/>
      <c r="AK87" s="97"/>
      <c r="AL87" s="130" t="s">
        <v>76</v>
      </c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2"/>
      <c r="BB87" s="104">
        <v>139300</v>
      </c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6"/>
      <c r="BS87" s="49"/>
      <c r="BT87" s="49"/>
      <c r="BU87" s="49"/>
      <c r="BV87" s="49"/>
      <c r="BW87" s="49"/>
      <c r="BX87" s="104">
        <v>139300</v>
      </c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6"/>
      <c r="CM87" s="49"/>
      <c r="CN87" s="102">
        <f t="shared" si="5"/>
        <v>0</v>
      </c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50"/>
    </row>
    <row r="88" spans="1:108" ht="24.75" customHeight="1">
      <c r="A88" s="92" t="s">
        <v>149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9"/>
      <c r="AF88" s="95"/>
      <c r="AG88" s="96"/>
      <c r="AH88" s="96"/>
      <c r="AI88" s="96"/>
      <c r="AJ88" s="96"/>
      <c r="AK88" s="97"/>
      <c r="AL88" s="130" t="s">
        <v>194</v>
      </c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2"/>
      <c r="BB88" s="110">
        <f>BB89</f>
        <v>200</v>
      </c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2"/>
      <c r="BS88" s="48"/>
      <c r="BT88" s="48"/>
      <c r="BU88" s="48"/>
      <c r="BV88" s="48"/>
      <c r="BW88" s="48"/>
      <c r="BX88" s="110">
        <f>BX89</f>
        <v>0</v>
      </c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2"/>
      <c r="CM88" s="48"/>
      <c r="CN88" s="81">
        <f t="shared" si="5"/>
        <v>200</v>
      </c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50"/>
    </row>
    <row r="89" spans="1:108" ht="24.75" customHeight="1">
      <c r="A89" s="92" t="s">
        <v>151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9"/>
      <c r="AF89" s="95"/>
      <c r="AG89" s="96"/>
      <c r="AH89" s="96"/>
      <c r="AI89" s="96"/>
      <c r="AJ89" s="96"/>
      <c r="AK89" s="97"/>
      <c r="AL89" s="130" t="s">
        <v>194</v>
      </c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2"/>
      <c r="BB89" s="104">
        <v>200</v>
      </c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6"/>
      <c r="BS89" s="49"/>
      <c r="BT89" s="49"/>
      <c r="BU89" s="49"/>
      <c r="BV89" s="49"/>
      <c r="BW89" s="49"/>
      <c r="BX89" s="104">
        <v>0</v>
      </c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6"/>
      <c r="CM89" s="49"/>
      <c r="CN89" s="102">
        <f t="shared" si="5"/>
        <v>200</v>
      </c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50"/>
    </row>
    <row r="90" spans="1:108" ht="12.75" customHeight="1">
      <c r="A90" s="92" t="s">
        <v>149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9"/>
      <c r="AF90" s="95"/>
      <c r="AG90" s="96"/>
      <c r="AH90" s="96"/>
      <c r="AI90" s="96"/>
      <c r="AJ90" s="96"/>
      <c r="AK90" s="97"/>
      <c r="AL90" s="130" t="s">
        <v>150</v>
      </c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2"/>
      <c r="BB90" s="110">
        <f>BB91</f>
        <v>3042700</v>
      </c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2"/>
      <c r="BS90" s="48"/>
      <c r="BT90" s="48"/>
      <c r="BU90" s="48"/>
      <c r="BV90" s="48"/>
      <c r="BW90" s="48"/>
      <c r="BX90" s="110">
        <f>BX91</f>
        <v>0</v>
      </c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2"/>
      <c r="CM90" s="48"/>
      <c r="CN90" s="81">
        <f t="shared" si="5"/>
        <v>3042700</v>
      </c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50"/>
    </row>
    <row r="91" spans="1:108" ht="21.75" customHeight="1">
      <c r="A91" s="92" t="s">
        <v>151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9"/>
      <c r="AF91" s="95"/>
      <c r="AG91" s="96"/>
      <c r="AH91" s="96"/>
      <c r="AI91" s="96"/>
      <c r="AJ91" s="96"/>
      <c r="AK91" s="97"/>
      <c r="AL91" s="130" t="s">
        <v>152</v>
      </c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2"/>
      <c r="BB91" s="104">
        <v>3042700</v>
      </c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6"/>
      <c r="BS91" s="49"/>
      <c r="BT91" s="49"/>
      <c r="BU91" s="49"/>
      <c r="BV91" s="49"/>
      <c r="BW91" s="49"/>
      <c r="BX91" s="104">
        <v>0</v>
      </c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6"/>
      <c r="CM91" s="49"/>
      <c r="CN91" s="102">
        <f t="shared" si="5"/>
        <v>3042700</v>
      </c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50"/>
    </row>
    <row r="92" spans="1:108" ht="15.75" customHeight="1">
      <c r="A92" s="56"/>
      <c r="B92" s="91" t="s">
        <v>51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89"/>
      <c r="AG92" s="89"/>
      <c r="AH92" s="89"/>
      <c r="AI92" s="89"/>
      <c r="AJ92" s="89"/>
      <c r="AK92" s="89"/>
      <c r="AL92" s="73" t="s">
        <v>52</v>
      </c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50"/>
    </row>
    <row r="93" spans="1:108" ht="15.75" customHeight="1">
      <c r="A93" s="56"/>
      <c r="B93" s="91" t="s">
        <v>12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89"/>
      <c r="AG93" s="89"/>
      <c r="AH93" s="89"/>
      <c r="AI93" s="89"/>
      <c r="AJ93" s="89"/>
      <c r="AK93" s="89"/>
      <c r="AL93" s="73" t="s">
        <v>53</v>
      </c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102">
        <f>BB83+BB17</f>
        <v>10569300</v>
      </c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>
        <f>BX16</f>
        <v>1348692.44</v>
      </c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>
        <f>BB93-BX93</f>
        <v>9220607.56</v>
      </c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50"/>
    </row>
    <row r="94" spans="1:108" ht="37.5" customHeight="1">
      <c r="A94" s="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10"/>
      <c r="AG94" s="10"/>
      <c r="AH94" s="10"/>
      <c r="AI94" s="10"/>
      <c r="AJ94" s="10"/>
      <c r="AK94" s="10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2"/>
      <c r="BC94" s="52"/>
      <c r="BD94" s="52"/>
      <c r="BE94" s="52"/>
      <c r="BF94" s="52"/>
      <c r="BG94" s="52"/>
      <c r="BH94" s="52"/>
      <c r="BI94" s="52"/>
      <c r="BJ94" s="52">
        <v>0</v>
      </c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0"/>
    </row>
    <row r="95" spans="38:108" ht="11.25"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</row>
    <row r="96" spans="38:108" ht="11.25"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</row>
    <row r="97" spans="38:108" ht="11.25"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</row>
  </sheetData>
  <sheetProtection/>
  <mergeCells count="501">
    <mergeCell ref="AL41:BA41"/>
    <mergeCell ref="BB41:BW41"/>
    <mergeCell ref="BX41:CM41"/>
    <mergeCell ref="CN41:DC41"/>
    <mergeCell ref="B22:AE22"/>
    <mergeCell ref="AF22:AK22"/>
    <mergeCell ref="AL22:BA22"/>
    <mergeCell ref="BB22:BW22"/>
    <mergeCell ref="AF36:AK36"/>
    <mergeCell ref="AL32:BA32"/>
    <mergeCell ref="AL36:BA36"/>
    <mergeCell ref="AF32:AK32"/>
    <mergeCell ref="AF33:AK33"/>
    <mergeCell ref="AL33:BA33"/>
    <mergeCell ref="AF35:AK35"/>
    <mergeCell ref="AL35:BA35"/>
    <mergeCell ref="AL34:BA34"/>
    <mergeCell ref="CN39:DC39"/>
    <mergeCell ref="BB36:BW36"/>
    <mergeCell ref="CN35:DC35"/>
    <mergeCell ref="CN42:DC42"/>
    <mergeCell ref="BB35:BW35"/>
    <mergeCell ref="BX36:CM36"/>
    <mergeCell ref="CN36:DC36"/>
    <mergeCell ref="BB39:BW39"/>
    <mergeCell ref="CN38:DC38"/>
    <mergeCell ref="BB40:BW40"/>
    <mergeCell ref="AL47:BA47"/>
    <mergeCell ref="BB47:BW47"/>
    <mergeCell ref="AL58:BA58"/>
    <mergeCell ref="AL63:BA63"/>
    <mergeCell ref="BB63:BW63"/>
    <mergeCell ref="BB50:BW50"/>
    <mergeCell ref="AL53:BA53"/>
    <mergeCell ref="AL57:BA57"/>
    <mergeCell ref="BB60:BW60"/>
    <mergeCell ref="AL60:BA60"/>
    <mergeCell ref="BB58:BW58"/>
    <mergeCell ref="BB45:BW45"/>
    <mergeCell ref="BB46:BW46"/>
    <mergeCell ref="BB33:BW33"/>
    <mergeCell ref="BB57:BW57"/>
    <mergeCell ref="BB54:BW54"/>
    <mergeCell ref="AF37:AK37"/>
    <mergeCell ref="B45:AE45"/>
    <mergeCell ref="AF27:AK27"/>
    <mergeCell ref="AF31:AK31"/>
    <mergeCell ref="AF30:AK30"/>
    <mergeCell ref="B30:AE30"/>
    <mergeCell ref="B28:AE28"/>
    <mergeCell ref="B27:AE27"/>
    <mergeCell ref="B33:AE33"/>
    <mergeCell ref="B36:AE36"/>
    <mergeCell ref="AF39:AK39"/>
    <mergeCell ref="B43:AE43"/>
    <mergeCell ref="AF42:AK42"/>
    <mergeCell ref="AF43:AK43"/>
    <mergeCell ref="B41:AE41"/>
    <mergeCell ref="AF41:AK41"/>
    <mergeCell ref="B46:AE46"/>
    <mergeCell ref="B44:AE44"/>
    <mergeCell ref="B42:AE42"/>
    <mergeCell ref="AF46:AK46"/>
    <mergeCell ref="AF44:AK44"/>
    <mergeCell ref="AF45:AK45"/>
    <mergeCell ref="AL48:BA48"/>
    <mergeCell ref="AL51:BA51"/>
    <mergeCell ref="AL49:BA49"/>
    <mergeCell ref="BX49:CM49"/>
    <mergeCell ref="BB48:BW48"/>
    <mergeCell ref="BX50:CM50"/>
    <mergeCell ref="BX54:CM54"/>
    <mergeCell ref="BB55:BW55"/>
    <mergeCell ref="BB53:BW53"/>
    <mergeCell ref="BB51:BW51"/>
    <mergeCell ref="BX51:CM51"/>
    <mergeCell ref="BX52:CM52"/>
    <mergeCell ref="BX53:CM53"/>
    <mergeCell ref="BX66:CM66"/>
    <mergeCell ref="BB66:BW66"/>
    <mergeCell ref="BB64:BW64"/>
    <mergeCell ref="BB62:BW62"/>
    <mergeCell ref="BB68:BW68"/>
    <mergeCell ref="BB61:BW61"/>
    <mergeCell ref="BB65:BW65"/>
    <mergeCell ref="BB67:BW67"/>
    <mergeCell ref="CN63:DC63"/>
    <mergeCell ref="BX63:CM63"/>
    <mergeCell ref="BX62:CM62"/>
    <mergeCell ref="BX65:CM65"/>
    <mergeCell ref="CN62:DC62"/>
    <mergeCell ref="CN64:DC64"/>
    <mergeCell ref="BX64:CM64"/>
    <mergeCell ref="A88:AE88"/>
    <mergeCell ref="AF88:AK88"/>
    <mergeCell ref="AL88:BA88"/>
    <mergeCell ref="BB88:BR88"/>
    <mergeCell ref="BB28:BW28"/>
    <mergeCell ref="BB34:BW34"/>
    <mergeCell ref="BX76:CM76"/>
    <mergeCell ref="BX77:CM77"/>
    <mergeCell ref="BX70:CM70"/>
    <mergeCell ref="BX73:CM73"/>
    <mergeCell ref="BX74:CM74"/>
    <mergeCell ref="BX72:CM72"/>
    <mergeCell ref="BX61:CM61"/>
    <mergeCell ref="BX69:CM69"/>
    <mergeCell ref="AL38:BA38"/>
    <mergeCell ref="AL39:BA39"/>
    <mergeCell ref="BB38:BW38"/>
    <mergeCell ref="AL29:BA29"/>
    <mergeCell ref="AL31:BA31"/>
    <mergeCell ref="AL30:BA30"/>
    <mergeCell ref="BB31:BW31"/>
    <mergeCell ref="BB32:BW32"/>
    <mergeCell ref="AL23:BA23"/>
    <mergeCell ref="AL26:BA26"/>
    <mergeCell ref="B23:AE23"/>
    <mergeCell ref="AF25:AK25"/>
    <mergeCell ref="AF24:AK24"/>
    <mergeCell ref="AF26:AK26"/>
    <mergeCell ref="B26:AE26"/>
    <mergeCell ref="AL89:BA89"/>
    <mergeCell ref="AL87:BA87"/>
    <mergeCell ref="BB42:BW42"/>
    <mergeCell ref="AL46:BA46"/>
    <mergeCell ref="BB89:BR89"/>
    <mergeCell ref="AL55:BA55"/>
    <mergeCell ref="AL50:BA50"/>
    <mergeCell ref="BB49:BW49"/>
    <mergeCell ref="AL52:BA52"/>
    <mergeCell ref="AL54:BA54"/>
    <mergeCell ref="AL44:BA44"/>
    <mergeCell ref="AL45:BA45"/>
    <mergeCell ref="BX42:CM42"/>
    <mergeCell ref="CN43:DC43"/>
    <mergeCell ref="BX45:CM45"/>
    <mergeCell ref="BX44:CM44"/>
    <mergeCell ref="BB43:BW43"/>
    <mergeCell ref="CN44:DC44"/>
    <mergeCell ref="BB44:BW44"/>
    <mergeCell ref="AL43:BA43"/>
    <mergeCell ref="AF53:AK53"/>
    <mergeCell ref="B54:AE54"/>
    <mergeCell ref="B55:AE55"/>
    <mergeCell ref="AF54:AK54"/>
    <mergeCell ref="CN72:DC72"/>
    <mergeCell ref="CN76:DC76"/>
    <mergeCell ref="CN81:DC81"/>
    <mergeCell ref="AL91:BA91"/>
    <mergeCell ref="AL77:BA77"/>
    <mergeCell ref="AL80:BA80"/>
    <mergeCell ref="BB91:BR91"/>
    <mergeCell ref="AL90:BA90"/>
    <mergeCell ref="BB90:BR90"/>
    <mergeCell ref="BX75:CM75"/>
    <mergeCell ref="BX89:CL89"/>
    <mergeCell ref="CN89:DC89"/>
    <mergeCell ref="CN85:DC85"/>
    <mergeCell ref="BX88:CL88"/>
    <mergeCell ref="CN88:DC88"/>
    <mergeCell ref="CN90:DC90"/>
    <mergeCell ref="CN65:DC65"/>
    <mergeCell ref="AF23:AK23"/>
    <mergeCell ref="BB37:BW37"/>
    <mergeCell ref="BB29:BW29"/>
    <mergeCell ref="AF29:AK29"/>
    <mergeCell ref="AL27:BA27"/>
    <mergeCell ref="BB27:BW27"/>
    <mergeCell ref="BB23:BW23"/>
    <mergeCell ref="BX90:CL90"/>
    <mergeCell ref="BB87:BR87"/>
    <mergeCell ref="BB81:BW81"/>
    <mergeCell ref="BB85:BR85"/>
    <mergeCell ref="BB75:BW75"/>
    <mergeCell ref="BB86:BR86"/>
    <mergeCell ref="BB77:BW77"/>
    <mergeCell ref="BB76:BW76"/>
    <mergeCell ref="BB26:BW26"/>
    <mergeCell ref="BB24:BW24"/>
    <mergeCell ref="BB25:BW25"/>
    <mergeCell ref="AL42:BA42"/>
    <mergeCell ref="AL40:BA40"/>
    <mergeCell ref="AL25:BA25"/>
    <mergeCell ref="AL24:BA24"/>
    <mergeCell ref="AL28:BA28"/>
    <mergeCell ref="AL37:BA37"/>
    <mergeCell ref="BB30:BW30"/>
    <mergeCell ref="CN9:DC9"/>
    <mergeCell ref="CA7:CH7"/>
    <mergeCell ref="BX21:CM21"/>
    <mergeCell ref="CN21:DC21"/>
    <mergeCell ref="CN8:DC8"/>
    <mergeCell ref="CN10:DC10"/>
    <mergeCell ref="BX17:CM17"/>
    <mergeCell ref="CN5:DC6"/>
    <mergeCell ref="BX20:CM20"/>
    <mergeCell ref="CN20:DC20"/>
    <mergeCell ref="CA6:CH6"/>
    <mergeCell ref="CN19:DC19"/>
    <mergeCell ref="CN18:DC18"/>
    <mergeCell ref="BX18:CM18"/>
    <mergeCell ref="CN16:DC16"/>
    <mergeCell ref="CN17:DC17"/>
    <mergeCell ref="BX15:CM15"/>
    <mergeCell ref="BB14:BW14"/>
    <mergeCell ref="A12:DC12"/>
    <mergeCell ref="CN7:DC7"/>
    <mergeCell ref="AF15:AK15"/>
    <mergeCell ref="A14:AE14"/>
    <mergeCell ref="A15:AE15"/>
    <mergeCell ref="CN14:DC14"/>
    <mergeCell ref="CN15:DC15"/>
    <mergeCell ref="BX14:CM14"/>
    <mergeCell ref="CA8:CH8"/>
    <mergeCell ref="BB17:BW17"/>
    <mergeCell ref="AF18:AK18"/>
    <mergeCell ref="BB20:BW20"/>
    <mergeCell ref="S6:BW6"/>
    <mergeCell ref="A8:AC8"/>
    <mergeCell ref="AD8:BW8"/>
    <mergeCell ref="B18:AE18"/>
    <mergeCell ref="AF16:AK16"/>
    <mergeCell ref="AE7:BR7"/>
    <mergeCell ref="B17:AE17"/>
    <mergeCell ref="AF21:AK21"/>
    <mergeCell ref="BB21:BW21"/>
    <mergeCell ref="AL18:BA18"/>
    <mergeCell ref="AL21:BA21"/>
    <mergeCell ref="BB18:BW18"/>
    <mergeCell ref="BX26:CM26"/>
    <mergeCell ref="BX29:CM29"/>
    <mergeCell ref="BX43:CM43"/>
    <mergeCell ref="BX38:CM38"/>
    <mergeCell ref="BX40:CM40"/>
    <mergeCell ref="BX33:CM33"/>
    <mergeCell ref="BX27:CM27"/>
    <mergeCell ref="BX39:CM39"/>
    <mergeCell ref="BX37:CM37"/>
    <mergeCell ref="BX34:CM34"/>
    <mergeCell ref="BX28:CM28"/>
    <mergeCell ref="BX48:CM48"/>
    <mergeCell ref="BX47:CM47"/>
    <mergeCell ref="BX46:CM46"/>
    <mergeCell ref="BX32:CM32"/>
    <mergeCell ref="BX35:CM35"/>
    <mergeCell ref="BX30:CM30"/>
    <mergeCell ref="BX31:CM31"/>
    <mergeCell ref="BX59:CM59"/>
    <mergeCell ref="CN59:DC59"/>
    <mergeCell ref="BX55:CM55"/>
    <mergeCell ref="BX57:CM57"/>
    <mergeCell ref="CN57:DC57"/>
    <mergeCell ref="CN55:DC55"/>
    <mergeCell ref="CN56:DC56"/>
    <mergeCell ref="BX58:CM58"/>
    <mergeCell ref="BX56:CM56"/>
    <mergeCell ref="CN58:DC58"/>
    <mergeCell ref="CN49:DC49"/>
    <mergeCell ref="CN53:DC53"/>
    <mergeCell ref="CN54:DC54"/>
    <mergeCell ref="CN28:DC28"/>
    <mergeCell ref="CN48:DC48"/>
    <mergeCell ref="CN52:DC52"/>
    <mergeCell ref="CN50:DC50"/>
    <mergeCell ref="CN51:DC51"/>
    <mergeCell ref="CN29:DC29"/>
    <mergeCell ref="CN30:DC30"/>
    <mergeCell ref="CN27:DC27"/>
    <mergeCell ref="CN47:DC47"/>
    <mergeCell ref="CN34:DC34"/>
    <mergeCell ref="CN45:DC45"/>
    <mergeCell ref="CN37:DC37"/>
    <mergeCell ref="CN40:DC40"/>
    <mergeCell ref="CN46:DC46"/>
    <mergeCell ref="CN31:DC31"/>
    <mergeCell ref="CN32:DC32"/>
    <mergeCell ref="CN33:DC33"/>
    <mergeCell ref="AF75:AK75"/>
    <mergeCell ref="AF77:AK77"/>
    <mergeCell ref="AL86:BA86"/>
    <mergeCell ref="AL81:BA81"/>
    <mergeCell ref="AL78:BA78"/>
    <mergeCell ref="AF78:AK78"/>
    <mergeCell ref="AF82:AK82"/>
    <mergeCell ref="AL85:BA85"/>
    <mergeCell ref="AL75:BA75"/>
    <mergeCell ref="AL76:BA76"/>
    <mergeCell ref="BX78:CM78"/>
    <mergeCell ref="BX80:CM80"/>
    <mergeCell ref="AL79:BA79"/>
    <mergeCell ref="AL83:BA83"/>
    <mergeCell ref="BB82:BW82"/>
    <mergeCell ref="BX81:CM81"/>
    <mergeCell ref="BX79:CM79"/>
    <mergeCell ref="BB80:BW80"/>
    <mergeCell ref="BB78:BW78"/>
    <mergeCell ref="BB79:BW79"/>
    <mergeCell ref="BX84:CM84"/>
    <mergeCell ref="BX82:CM82"/>
    <mergeCell ref="B84:AE84"/>
    <mergeCell ref="AF84:AK84"/>
    <mergeCell ref="B83:AE83"/>
    <mergeCell ref="AL82:BA82"/>
    <mergeCell ref="AF83:AK83"/>
    <mergeCell ref="BB83:BW83"/>
    <mergeCell ref="BB84:BW84"/>
    <mergeCell ref="AL84:BA84"/>
    <mergeCell ref="B37:AE37"/>
    <mergeCell ref="B39:AE39"/>
    <mergeCell ref="B38:AE38"/>
    <mergeCell ref="B35:AE35"/>
    <mergeCell ref="B29:AE29"/>
    <mergeCell ref="AF48:AK48"/>
    <mergeCell ref="B40:AE40"/>
    <mergeCell ref="AF40:AK40"/>
    <mergeCell ref="B34:AE34"/>
    <mergeCell ref="AF34:AK34"/>
    <mergeCell ref="AF38:AK38"/>
    <mergeCell ref="B47:AE47"/>
    <mergeCell ref="B31:AE31"/>
    <mergeCell ref="B32:AE32"/>
    <mergeCell ref="B81:AE81"/>
    <mergeCell ref="AF81:AK81"/>
    <mergeCell ref="AF79:AK79"/>
    <mergeCell ref="B78:AE78"/>
    <mergeCell ref="B79:AE79"/>
    <mergeCell ref="B80:AE80"/>
    <mergeCell ref="AF80:AK80"/>
    <mergeCell ref="AF76:AK76"/>
    <mergeCell ref="AF28:AK28"/>
    <mergeCell ref="B21:AE21"/>
    <mergeCell ref="B24:AE24"/>
    <mergeCell ref="B25:AE25"/>
    <mergeCell ref="B66:AE66"/>
    <mergeCell ref="B68:AE68"/>
    <mergeCell ref="B67:AE67"/>
    <mergeCell ref="B69:AE69"/>
    <mergeCell ref="B71:AE71"/>
    <mergeCell ref="B20:AE20"/>
    <mergeCell ref="AL20:BA20"/>
    <mergeCell ref="B16:AE16"/>
    <mergeCell ref="B19:AE19"/>
    <mergeCell ref="AF19:AK19"/>
    <mergeCell ref="AF20:AK20"/>
    <mergeCell ref="AL16:BA16"/>
    <mergeCell ref="AF17:AK17"/>
    <mergeCell ref="CN25:DC25"/>
    <mergeCell ref="BX24:CM24"/>
    <mergeCell ref="BB19:BW19"/>
    <mergeCell ref="BX23:CM23"/>
    <mergeCell ref="CN24:DC24"/>
    <mergeCell ref="BX25:CM25"/>
    <mergeCell ref="CN23:DC23"/>
    <mergeCell ref="BX22:CM22"/>
    <mergeCell ref="CN22:DC22"/>
    <mergeCell ref="CN26:DC26"/>
    <mergeCell ref="AF72:AK72"/>
    <mergeCell ref="AF65:AK65"/>
    <mergeCell ref="AF73:AK73"/>
    <mergeCell ref="AF64:AK64"/>
    <mergeCell ref="AF68:AK68"/>
    <mergeCell ref="AF71:AK71"/>
    <mergeCell ref="BX67:CM67"/>
    <mergeCell ref="CN66:DC66"/>
    <mergeCell ref="CN61:DC61"/>
    <mergeCell ref="B77:AE77"/>
    <mergeCell ref="B73:AE73"/>
    <mergeCell ref="B72:AE72"/>
    <mergeCell ref="B76:AE76"/>
    <mergeCell ref="B74:AE74"/>
    <mergeCell ref="B75:AE75"/>
    <mergeCell ref="CN70:DC70"/>
    <mergeCell ref="CN67:DC67"/>
    <mergeCell ref="BX68:CM68"/>
    <mergeCell ref="BX71:CM71"/>
    <mergeCell ref="CN68:DC68"/>
    <mergeCell ref="CN69:DC69"/>
    <mergeCell ref="CN71:DC71"/>
    <mergeCell ref="CN60:DC60"/>
    <mergeCell ref="BX60:CM60"/>
    <mergeCell ref="BX91:CL91"/>
    <mergeCell ref="CN84:DC84"/>
    <mergeCell ref="CN83:DC83"/>
    <mergeCell ref="BX83:CM83"/>
    <mergeCell ref="BX86:CL86"/>
    <mergeCell ref="BX87:CL87"/>
    <mergeCell ref="CN91:DC91"/>
    <mergeCell ref="BX85:CL85"/>
    <mergeCell ref="CN73:DC73"/>
    <mergeCell ref="CN87:DC87"/>
    <mergeCell ref="CN86:DC86"/>
    <mergeCell ref="CN74:DC74"/>
    <mergeCell ref="CN80:DC80"/>
    <mergeCell ref="CN82:DC82"/>
    <mergeCell ref="CN78:DC78"/>
    <mergeCell ref="CN79:DC79"/>
    <mergeCell ref="CN77:DC77"/>
    <mergeCell ref="CN75:DC75"/>
    <mergeCell ref="BB92:BW92"/>
    <mergeCell ref="BX92:CM92"/>
    <mergeCell ref="BX93:CM93"/>
    <mergeCell ref="CN93:DC93"/>
    <mergeCell ref="CN92:DC92"/>
    <mergeCell ref="B93:AE93"/>
    <mergeCell ref="AF93:AK93"/>
    <mergeCell ref="BB52:BW52"/>
    <mergeCell ref="AL93:BA93"/>
    <mergeCell ref="BB93:BW93"/>
    <mergeCell ref="AL92:BA92"/>
    <mergeCell ref="AL62:BA62"/>
    <mergeCell ref="B65:AE65"/>
    <mergeCell ref="B64:AE64"/>
    <mergeCell ref="B82:AE82"/>
    <mergeCell ref="A89:AE89"/>
    <mergeCell ref="AF89:AK89"/>
    <mergeCell ref="B92:AE92"/>
    <mergeCell ref="AF92:AK92"/>
    <mergeCell ref="A90:AE90"/>
    <mergeCell ref="AF90:AK90"/>
    <mergeCell ref="A91:AE91"/>
    <mergeCell ref="AF91:AK91"/>
    <mergeCell ref="A86:AE86"/>
    <mergeCell ref="AF87:AK87"/>
    <mergeCell ref="AF85:AK85"/>
    <mergeCell ref="AF86:AK86"/>
    <mergeCell ref="A87:AE87"/>
    <mergeCell ref="B85:AE85"/>
    <mergeCell ref="B70:AE70"/>
    <mergeCell ref="B50:AE50"/>
    <mergeCell ref="AF50:AK50"/>
    <mergeCell ref="AF59:AK59"/>
    <mergeCell ref="B51:AE51"/>
    <mergeCell ref="AF51:AK51"/>
    <mergeCell ref="AF52:AK52"/>
    <mergeCell ref="B53:AE53"/>
    <mergeCell ref="B59:AE59"/>
    <mergeCell ref="B57:AE57"/>
    <mergeCell ref="B52:AE52"/>
    <mergeCell ref="B49:AE49"/>
    <mergeCell ref="AF49:AK49"/>
    <mergeCell ref="AF47:AK47"/>
    <mergeCell ref="B48:AE48"/>
    <mergeCell ref="AF56:AK56"/>
    <mergeCell ref="AF55:AK55"/>
    <mergeCell ref="B56:AE56"/>
    <mergeCell ref="AF57:AK57"/>
    <mergeCell ref="B62:AE62"/>
    <mergeCell ref="AF62:AK62"/>
    <mergeCell ref="AF58:AK58"/>
    <mergeCell ref="B63:AE63"/>
    <mergeCell ref="B61:AE61"/>
    <mergeCell ref="B60:AE60"/>
    <mergeCell ref="B58:AE58"/>
    <mergeCell ref="AF60:AK60"/>
    <mergeCell ref="AF63:AK63"/>
    <mergeCell ref="AF61:AK61"/>
    <mergeCell ref="AF69:AK69"/>
    <mergeCell ref="AL64:BA64"/>
    <mergeCell ref="AF74:AK74"/>
    <mergeCell ref="AL74:BA74"/>
    <mergeCell ref="AL65:BA65"/>
    <mergeCell ref="AF67:AK67"/>
    <mergeCell ref="AF66:AK66"/>
    <mergeCell ref="AL66:BA66"/>
    <mergeCell ref="AF70:AK70"/>
    <mergeCell ref="AL68:BA68"/>
    <mergeCell ref="AL73:BA73"/>
    <mergeCell ref="BB73:BW73"/>
    <mergeCell ref="BB74:BW74"/>
    <mergeCell ref="AL71:BA71"/>
    <mergeCell ref="BB70:BW70"/>
    <mergeCell ref="BB72:BW72"/>
    <mergeCell ref="BB71:BW71"/>
    <mergeCell ref="AL59:BA59"/>
    <mergeCell ref="AL72:BA72"/>
    <mergeCell ref="AL70:BA70"/>
    <mergeCell ref="AL69:BA69"/>
    <mergeCell ref="BB69:BW69"/>
    <mergeCell ref="AL67:BA67"/>
    <mergeCell ref="AL61:BA61"/>
    <mergeCell ref="AL56:BA56"/>
    <mergeCell ref="BB56:BW56"/>
    <mergeCell ref="BB59:BW59"/>
    <mergeCell ref="CN2:DC2"/>
    <mergeCell ref="CN3:DC3"/>
    <mergeCell ref="AJ4:AZ4"/>
    <mergeCell ref="BA4:BE4"/>
    <mergeCell ref="BF4:BG4"/>
    <mergeCell ref="CA4:CG4"/>
    <mergeCell ref="CN4:DC4"/>
    <mergeCell ref="A1:CM1"/>
    <mergeCell ref="AL15:BA15"/>
    <mergeCell ref="BB15:BW15"/>
    <mergeCell ref="BX19:CM19"/>
    <mergeCell ref="AL17:BA17"/>
    <mergeCell ref="AL19:BA19"/>
    <mergeCell ref="BX16:CM16"/>
    <mergeCell ref="AL14:BA14"/>
    <mergeCell ref="AF14:AK14"/>
    <mergeCell ref="BB16:BW1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H79"/>
  <sheetViews>
    <sheetView zoomScalePageLayoutView="0" workbookViewId="0" topLeftCell="A64">
      <selection activeCell="CE82" sqref="CE82"/>
    </sheetView>
  </sheetViews>
  <sheetFormatPr defaultColWidth="0.875" defaultRowHeight="12.75"/>
  <cols>
    <col min="1" max="35" width="0.875" style="1" customWidth="1"/>
    <col min="36" max="36" width="0.37109375" style="1" customWidth="1"/>
    <col min="37" max="44" width="0.875" style="1" customWidth="1"/>
    <col min="45" max="45" width="14.625" style="1" customWidth="1"/>
    <col min="46" max="53" width="0.875" style="1" customWidth="1"/>
    <col min="54" max="54" width="6.875" style="1" customWidth="1"/>
    <col min="55" max="55" width="0.875" style="1" hidden="1" customWidth="1"/>
    <col min="56" max="56" width="0.12890625" style="1" hidden="1" customWidth="1"/>
    <col min="57" max="57" width="0.37109375" style="1" hidden="1" customWidth="1"/>
    <col min="58" max="58" width="0.875" style="1" hidden="1" customWidth="1"/>
    <col min="59" max="59" width="0.37109375" style="1" hidden="1" customWidth="1"/>
    <col min="60" max="62" width="0.875" style="1" hidden="1" customWidth="1"/>
    <col min="63" max="68" width="0.875" style="1" customWidth="1"/>
    <col min="69" max="69" width="2.75390625" style="1" customWidth="1"/>
    <col min="70" max="70" width="3.875" style="1" customWidth="1"/>
    <col min="71" max="72" width="0.875" style="1" hidden="1" customWidth="1"/>
    <col min="73" max="73" width="0.12890625" style="1" customWidth="1"/>
    <col min="74" max="82" width="0.875" style="1" customWidth="1"/>
    <col min="83" max="83" width="5.875" style="1" customWidth="1"/>
    <col min="84" max="84" width="0.875" style="1" hidden="1" customWidth="1"/>
    <col min="85" max="85" width="1.25" style="1" customWidth="1"/>
    <col min="86" max="93" width="0.875" style="1" customWidth="1"/>
    <col min="94" max="94" width="1.00390625" style="1" customWidth="1"/>
    <col min="95" max="16384" width="0.875" style="1" customWidth="1"/>
  </cols>
  <sheetData>
    <row r="1" ht="11.25">
      <c r="CF1" s="2" t="s">
        <v>102</v>
      </c>
    </row>
    <row r="2" spans="1:84" ht="12.75">
      <c r="A2" s="77" t="s">
        <v>103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</row>
    <row r="3" spans="41:55" ht="11.25"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1:84" ht="22.5" customHeight="1">
      <c r="A4" s="206" t="s">
        <v>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7"/>
      <c r="AE4" s="205" t="s">
        <v>13</v>
      </c>
      <c r="AF4" s="206"/>
      <c r="AG4" s="206"/>
      <c r="AH4" s="206"/>
      <c r="AI4" s="206"/>
      <c r="AJ4" s="207"/>
      <c r="AK4" s="205" t="s">
        <v>161</v>
      </c>
      <c r="AL4" s="206"/>
      <c r="AM4" s="206"/>
      <c r="AN4" s="206"/>
      <c r="AO4" s="206"/>
      <c r="AP4" s="206"/>
      <c r="AQ4" s="206"/>
      <c r="AR4" s="206"/>
      <c r="AS4" s="207"/>
      <c r="AT4" s="205" t="s">
        <v>104</v>
      </c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7"/>
      <c r="BK4" s="205" t="s">
        <v>10</v>
      </c>
      <c r="BL4" s="206"/>
      <c r="BM4" s="206"/>
      <c r="BN4" s="206"/>
      <c r="BO4" s="206"/>
      <c r="BP4" s="206"/>
      <c r="BQ4" s="206"/>
      <c r="BR4" s="206"/>
      <c r="BS4" s="206"/>
      <c r="BT4" s="206"/>
      <c r="BU4" s="207"/>
      <c r="BV4" s="205" t="s">
        <v>105</v>
      </c>
      <c r="BW4" s="215"/>
      <c r="BX4" s="215"/>
      <c r="BY4" s="215"/>
      <c r="BZ4" s="215"/>
      <c r="CA4" s="215"/>
      <c r="CB4" s="215"/>
      <c r="CC4" s="215"/>
      <c r="CD4" s="215"/>
      <c r="CE4" s="216"/>
      <c r="CF4" s="13"/>
    </row>
    <row r="5" spans="1:84" ht="74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10"/>
      <c r="AE5" s="208"/>
      <c r="AF5" s="209"/>
      <c r="AG5" s="209"/>
      <c r="AH5" s="209"/>
      <c r="AI5" s="209"/>
      <c r="AJ5" s="210"/>
      <c r="AK5" s="208"/>
      <c r="AL5" s="209"/>
      <c r="AM5" s="209"/>
      <c r="AN5" s="209"/>
      <c r="AO5" s="209"/>
      <c r="AP5" s="209"/>
      <c r="AQ5" s="209"/>
      <c r="AR5" s="209"/>
      <c r="AS5" s="210"/>
      <c r="AT5" s="208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10"/>
      <c r="BK5" s="208"/>
      <c r="BL5" s="209"/>
      <c r="BM5" s="209"/>
      <c r="BN5" s="209"/>
      <c r="BO5" s="209"/>
      <c r="BP5" s="209"/>
      <c r="BQ5" s="209"/>
      <c r="BR5" s="209"/>
      <c r="BS5" s="209"/>
      <c r="BT5" s="209"/>
      <c r="BU5" s="210"/>
      <c r="BV5" s="217"/>
      <c r="BW5" s="218"/>
      <c r="BX5" s="218"/>
      <c r="BY5" s="218"/>
      <c r="BZ5" s="218"/>
      <c r="CA5" s="218"/>
      <c r="CB5" s="218"/>
      <c r="CC5" s="218"/>
      <c r="CD5" s="218"/>
      <c r="CE5" s="219"/>
      <c r="CF5" s="13"/>
    </row>
    <row r="6" spans="1:84" ht="12" thickBot="1">
      <c r="A6" s="204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9">
        <v>2</v>
      </c>
      <c r="AF6" s="139"/>
      <c r="AG6" s="139"/>
      <c r="AH6" s="139"/>
      <c r="AI6" s="139"/>
      <c r="AJ6" s="139"/>
      <c r="AK6" s="139">
        <v>3</v>
      </c>
      <c r="AL6" s="139"/>
      <c r="AM6" s="139"/>
      <c r="AN6" s="139"/>
      <c r="AO6" s="139"/>
      <c r="AP6" s="139"/>
      <c r="AQ6" s="139"/>
      <c r="AR6" s="139"/>
      <c r="AS6" s="139"/>
      <c r="AT6" s="139">
        <v>4</v>
      </c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>
        <v>6</v>
      </c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>
        <v>7</v>
      </c>
      <c r="BW6" s="139"/>
      <c r="BX6" s="139"/>
      <c r="BY6" s="139"/>
      <c r="BZ6" s="139"/>
      <c r="CA6" s="139"/>
      <c r="CB6" s="139"/>
      <c r="CC6" s="139"/>
      <c r="CD6" s="139"/>
      <c r="CE6" s="139"/>
      <c r="CF6" s="14"/>
    </row>
    <row r="7" spans="1:86" ht="14.25" customHeight="1">
      <c r="A7" s="213" t="s">
        <v>106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E7" s="211" t="s">
        <v>107</v>
      </c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190">
        <f>AT12+AT19+AT25+AT26+AT30+AT35+AT38+AT40+AT42+AT49+AT52+AT58+AT66+AT69+AT72+AT75+AT15+AT22+AT43+AT55+AT61</f>
        <v>10616923.5</v>
      </c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2"/>
      <c r="BK7" s="220">
        <f>BK12+BK19+BK25+BK26+BK30+BK35+BK38+BK40+BK42+BK49+BK52+BK58+BK66+BK69+BK72+BK75+BK22+BK45+BK15+BK55</f>
        <v>1348179</v>
      </c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>
        <f>AT7-BK7</f>
        <v>9268744.5</v>
      </c>
      <c r="BW7" s="220"/>
      <c r="BX7" s="220"/>
      <c r="BY7" s="220"/>
      <c r="BZ7" s="220"/>
      <c r="CA7" s="220"/>
      <c r="CB7" s="220"/>
      <c r="CC7" s="220"/>
      <c r="CD7" s="220"/>
      <c r="CE7" s="220"/>
      <c r="CF7" s="16"/>
      <c r="CG7" s="17"/>
      <c r="CH7" s="17"/>
    </row>
    <row r="8" spans="1:86" ht="14.25" customHeight="1">
      <c r="A8" s="202" t="s">
        <v>108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3"/>
      <c r="AE8" s="193"/>
      <c r="AF8" s="118"/>
      <c r="AG8" s="118"/>
      <c r="AH8" s="118"/>
      <c r="AI8" s="118"/>
      <c r="AJ8" s="118"/>
      <c r="AK8" s="89"/>
      <c r="AL8" s="89"/>
      <c r="AM8" s="89"/>
      <c r="AN8" s="89"/>
      <c r="AO8" s="89"/>
      <c r="AP8" s="89"/>
      <c r="AQ8" s="89"/>
      <c r="AR8" s="89"/>
      <c r="AS8" s="89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8"/>
      <c r="CG8" s="17"/>
      <c r="CH8" s="17"/>
    </row>
    <row r="9" spans="1:86" ht="23.25" customHeight="1">
      <c r="A9" s="174" t="s">
        <v>177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6"/>
      <c r="AE9" s="197"/>
      <c r="AF9" s="198"/>
      <c r="AG9" s="198"/>
      <c r="AH9" s="198"/>
      <c r="AI9" s="198"/>
      <c r="AJ9" s="199"/>
      <c r="AK9" s="194" t="s">
        <v>234</v>
      </c>
      <c r="AL9" s="195"/>
      <c r="AM9" s="195"/>
      <c r="AN9" s="195"/>
      <c r="AO9" s="195"/>
      <c r="AP9" s="195"/>
      <c r="AQ9" s="195"/>
      <c r="AR9" s="195"/>
      <c r="AS9" s="196"/>
      <c r="AT9" s="166">
        <f>AT10+AT11</f>
        <v>648700</v>
      </c>
      <c r="AU9" s="166"/>
      <c r="AV9" s="166"/>
      <c r="AW9" s="166"/>
      <c r="AX9" s="166"/>
      <c r="AY9" s="166"/>
      <c r="AZ9" s="166"/>
      <c r="BA9" s="166"/>
      <c r="BB9" s="166"/>
      <c r="BC9" s="11"/>
      <c r="BD9" s="11"/>
      <c r="BE9" s="11"/>
      <c r="BF9" s="11"/>
      <c r="BG9" s="11"/>
      <c r="BH9" s="11"/>
      <c r="BI9" s="11"/>
      <c r="BJ9" s="11"/>
      <c r="BK9" s="166">
        <f>SUM(BK10:BR11)</f>
        <v>85659.92</v>
      </c>
      <c r="BL9" s="166"/>
      <c r="BM9" s="166"/>
      <c r="BN9" s="166"/>
      <c r="BO9" s="166"/>
      <c r="BP9" s="166"/>
      <c r="BQ9" s="166"/>
      <c r="BR9" s="166"/>
      <c r="BS9" s="11"/>
      <c r="BT9" s="11"/>
      <c r="BU9" s="11"/>
      <c r="BV9" s="166">
        <f aca="true" t="shared" si="0" ref="BV9:BV29">AT9-BK9</f>
        <v>563040.08</v>
      </c>
      <c r="BW9" s="166"/>
      <c r="BX9" s="166"/>
      <c r="BY9" s="166"/>
      <c r="BZ9" s="166"/>
      <c r="CA9" s="166"/>
      <c r="CB9" s="166"/>
      <c r="CC9" s="166"/>
      <c r="CD9" s="166"/>
      <c r="CE9" s="166"/>
      <c r="CF9" s="19"/>
      <c r="CG9" s="17"/>
      <c r="CH9" s="17"/>
    </row>
    <row r="10" spans="1:86" ht="14.25" customHeight="1">
      <c r="A10" s="202" t="s">
        <v>109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3"/>
      <c r="AE10" s="197"/>
      <c r="AF10" s="198"/>
      <c r="AG10" s="198"/>
      <c r="AH10" s="198"/>
      <c r="AI10" s="198"/>
      <c r="AJ10" s="199"/>
      <c r="AK10" s="95" t="s">
        <v>201</v>
      </c>
      <c r="AL10" s="96"/>
      <c r="AM10" s="96"/>
      <c r="AN10" s="96"/>
      <c r="AO10" s="96"/>
      <c r="AP10" s="96"/>
      <c r="AQ10" s="96"/>
      <c r="AR10" s="96"/>
      <c r="AS10" s="97"/>
      <c r="AT10" s="167">
        <v>490000</v>
      </c>
      <c r="AU10" s="167"/>
      <c r="AV10" s="167"/>
      <c r="AW10" s="167"/>
      <c r="AX10" s="167"/>
      <c r="AY10" s="167"/>
      <c r="AZ10" s="167"/>
      <c r="BA10" s="167"/>
      <c r="BB10" s="167"/>
      <c r="BC10" s="12"/>
      <c r="BD10" s="12"/>
      <c r="BE10" s="12"/>
      <c r="BF10" s="12"/>
      <c r="BG10" s="12"/>
      <c r="BH10" s="12"/>
      <c r="BI10" s="12"/>
      <c r="BJ10" s="12"/>
      <c r="BK10" s="167">
        <v>85659.92</v>
      </c>
      <c r="BL10" s="167"/>
      <c r="BM10" s="167"/>
      <c r="BN10" s="167"/>
      <c r="BO10" s="167"/>
      <c r="BP10" s="167"/>
      <c r="BQ10" s="167"/>
      <c r="BR10" s="167"/>
      <c r="BS10" s="12"/>
      <c r="BT10" s="12"/>
      <c r="BU10" s="12"/>
      <c r="BV10" s="167">
        <f t="shared" si="0"/>
        <v>404340.08</v>
      </c>
      <c r="BW10" s="167"/>
      <c r="BX10" s="167"/>
      <c r="BY10" s="167"/>
      <c r="BZ10" s="167"/>
      <c r="CA10" s="167"/>
      <c r="CB10" s="167"/>
      <c r="CC10" s="167"/>
      <c r="CD10" s="167"/>
      <c r="CE10" s="167"/>
      <c r="CF10" s="20"/>
      <c r="CG10" s="17"/>
      <c r="CH10" s="17"/>
    </row>
    <row r="11" spans="1:86" ht="25.5" customHeight="1">
      <c r="A11" s="174" t="s">
        <v>178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7"/>
      <c r="AE11" s="197"/>
      <c r="AF11" s="198"/>
      <c r="AG11" s="198"/>
      <c r="AH11" s="198"/>
      <c r="AI11" s="198"/>
      <c r="AJ11" s="199"/>
      <c r="AK11" s="95" t="s">
        <v>203</v>
      </c>
      <c r="AL11" s="96"/>
      <c r="AM11" s="96"/>
      <c r="AN11" s="96"/>
      <c r="AO11" s="96"/>
      <c r="AP11" s="96"/>
      <c r="AQ11" s="96"/>
      <c r="AR11" s="96"/>
      <c r="AS11" s="97"/>
      <c r="AT11" s="167">
        <v>158700</v>
      </c>
      <c r="AU11" s="167"/>
      <c r="AV11" s="167"/>
      <c r="AW11" s="167"/>
      <c r="AX11" s="167"/>
      <c r="AY11" s="167"/>
      <c r="AZ11" s="167"/>
      <c r="BA11" s="167"/>
      <c r="BB11" s="167"/>
      <c r="BC11" s="12"/>
      <c r="BD11" s="12"/>
      <c r="BE11" s="12"/>
      <c r="BF11" s="12"/>
      <c r="BG11" s="12"/>
      <c r="BH11" s="12"/>
      <c r="BI11" s="12"/>
      <c r="BJ11" s="12"/>
      <c r="BK11" s="167">
        <v>0</v>
      </c>
      <c r="BL11" s="167"/>
      <c r="BM11" s="167"/>
      <c r="BN11" s="167"/>
      <c r="BO11" s="167"/>
      <c r="BP11" s="167"/>
      <c r="BQ11" s="167"/>
      <c r="BR11" s="167"/>
      <c r="BS11" s="12"/>
      <c r="BT11" s="12"/>
      <c r="BU11" s="12"/>
      <c r="BV11" s="167">
        <f t="shared" si="0"/>
        <v>158700</v>
      </c>
      <c r="BW11" s="167"/>
      <c r="BX11" s="167"/>
      <c r="BY11" s="167"/>
      <c r="BZ11" s="167"/>
      <c r="CA11" s="167"/>
      <c r="CB11" s="167"/>
      <c r="CC11" s="167"/>
      <c r="CD11" s="167"/>
      <c r="CE11" s="167"/>
      <c r="CF11" s="20"/>
      <c r="CG11" s="17"/>
      <c r="CH11" s="17"/>
    </row>
    <row r="12" spans="1:86" ht="14.25" customHeight="1">
      <c r="A12" s="151" t="s">
        <v>157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2"/>
      <c r="AE12" s="197"/>
      <c r="AF12" s="198"/>
      <c r="AG12" s="198"/>
      <c r="AH12" s="198"/>
      <c r="AI12" s="198"/>
      <c r="AJ12" s="199"/>
      <c r="AK12" s="153" t="s">
        <v>235</v>
      </c>
      <c r="AL12" s="154"/>
      <c r="AM12" s="154"/>
      <c r="AN12" s="154"/>
      <c r="AO12" s="154"/>
      <c r="AP12" s="154"/>
      <c r="AQ12" s="154"/>
      <c r="AR12" s="154"/>
      <c r="AS12" s="155"/>
      <c r="AT12" s="162">
        <f>AT9</f>
        <v>648700</v>
      </c>
      <c r="AU12" s="162"/>
      <c r="AV12" s="162"/>
      <c r="AW12" s="162"/>
      <c r="AX12" s="162"/>
      <c r="AY12" s="162"/>
      <c r="AZ12" s="162"/>
      <c r="BA12" s="162"/>
      <c r="BB12" s="162"/>
      <c r="BC12" s="21"/>
      <c r="BD12" s="21"/>
      <c r="BE12" s="21"/>
      <c r="BF12" s="21"/>
      <c r="BG12" s="21"/>
      <c r="BH12" s="21"/>
      <c r="BI12" s="21"/>
      <c r="BJ12" s="21"/>
      <c r="BK12" s="162">
        <f>BK9</f>
        <v>85659.92</v>
      </c>
      <c r="BL12" s="162"/>
      <c r="BM12" s="162"/>
      <c r="BN12" s="162"/>
      <c r="BO12" s="162"/>
      <c r="BP12" s="162"/>
      <c r="BQ12" s="162"/>
      <c r="BR12" s="162"/>
      <c r="BS12" s="21"/>
      <c r="BT12" s="21"/>
      <c r="BU12" s="21"/>
      <c r="BV12" s="162">
        <f t="shared" si="0"/>
        <v>563040.08</v>
      </c>
      <c r="BW12" s="162"/>
      <c r="BX12" s="162"/>
      <c r="BY12" s="162"/>
      <c r="BZ12" s="162"/>
      <c r="CA12" s="162"/>
      <c r="CB12" s="162"/>
      <c r="CC12" s="162"/>
      <c r="CD12" s="162"/>
      <c r="CE12" s="162"/>
      <c r="CF12" s="22"/>
      <c r="CG12" s="17"/>
      <c r="CH12" s="17"/>
    </row>
    <row r="13" spans="1:86" ht="14.25" customHeight="1">
      <c r="A13" s="202" t="s">
        <v>110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3"/>
      <c r="AE13" s="197"/>
      <c r="AF13" s="198"/>
      <c r="AG13" s="198"/>
      <c r="AH13" s="198"/>
      <c r="AI13" s="198"/>
      <c r="AJ13" s="199"/>
      <c r="AK13" s="95" t="s">
        <v>236</v>
      </c>
      <c r="AL13" s="96"/>
      <c r="AM13" s="96"/>
      <c r="AN13" s="96"/>
      <c r="AO13" s="96"/>
      <c r="AP13" s="96"/>
      <c r="AQ13" s="96"/>
      <c r="AR13" s="96"/>
      <c r="AS13" s="97"/>
      <c r="AT13" s="178">
        <v>17300</v>
      </c>
      <c r="AU13" s="179"/>
      <c r="AV13" s="179"/>
      <c r="AW13" s="179"/>
      <c r="AX13" s="179"/>
      <c r="AY13" s="179"/>
      <c r="AZ13" s="179"/>
      <c r="BA13" s="179"/>
      <c r="BB13" s="180"/>
      <c r="BC13" s="12"/>
      <c r="BD13" s="12"/>
      <c r="BE13" s="12"/>
      <c r="BF13" s="12"/>
      <c r="BG13" s="12"/>
      <c r="BH13" s="12"/>
      <c r="BI13" s="12"/>
      <c r="BJ13" s="12"/>
      <c r="BK13" s="178">
        <v>0</v>
      </c>
      <c r="BL13" s="179"/>
      <c r="BM13" s="179"/>
      <c r="BN13" s="179"/>
      <c r="BO13" s="179"/>
      <c r="BP13" s="179"/>
      <c r="BQ13" s="179"/>
      <c r="BR13" s="180"/>
      <c r="BS13" s="12"/>
      <c r="BT13" s="12"/>
      <c r="BU13" s="12"/>
      <c r="BV13" s="178">
        <f t="shared" si="0"/>
        <v>17300</v>
      </c>
      <c r="BW13" s="179"/>
      <c r="BX13" s="179"/>
      <c r="BY13" s="179"/>
      <c r="BZ13" s="179"/>
      <c r="CA13" s="179"/>
      <c r="CB13" s="179"/>
      <c r="CC13" s="179"/>
      <c r="CD13" s="179"/>
      <c r="CE13" s="180"/>
      <c r="CF13" s="20"/>
      <c r="CG13" s="17"/>
      <c r="CH13" s="17"/>
    </row>
    <row r="14" spans="1:86" ht="14.25" customHeight="1">
      <c r="A14" s="202" t="s">
        <v>110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3"/>
      <c r="AE14" s="197"/>
      <c r="AF14" s="198"/>
      <c r="AG14" s="198"/>
      <c r="AH14" s="198"/>
      <c r="AI14" s="198"/>
      <c r="AJ14" s="199"/>
      <c r="AK14" s="95" t="s">
        <v>202</v>
      </c>
      <c r="AL14" s="96"/>
      <c r="AM14" s="96"/>
      <c r="AN14" s="96"/>
      <c r="AO14" s="96"/>
      <c r="AP14" s="96"/>
      <c r="AQ14" s="96"/>
      <c r="AR14" s="96"/>
      <c r="AS14" s="97"/>
      <c r="AT14" s="178">
        <v>27300</v>
      </c>
      <c r="AU14" s="179"/>
      <c r="AV14" s="179"/>
      <c r="AW14" s="179"/>
      <c r="AX14" s="179"/>
      <c r="AY14" s="179"/>
      <c r="AZ14" s="179"/>
      <c r="BA14" s="179"/>
      <c r="BB14" s="180"/>
      <c r="BC14" s="12"/>
      <c r="BD14" s="12"/>
      <c r="BE14" s="12"/>
      <c r="BF14" s="12"/>
      <c r="BG14" s="12"/>
      <c r="BH14" s="12"/>
      <c r="BI14" s="12"/>
      <c r="BJ14" s="12"/>
      <c r="BK14" s="178">
        <v>17320</v>
      </c>
      <c r="BL14" s="179"/>
      <c r="BM14" s="179"/>
      <c r="BN14" s="179"/>
      <c r="BO14" s="179"/>
      <c r="BP14" s="179"/>
      <c r="BQ14" s="179"/>
      <c r="BR14" s="180"/>
      <c r="BS14" s="12"/>
      <c r="BT14" s="12"/>
      <c r="BU14" s="12"/>
      <c r="BV14" s="178">
        <f>AT14-BK14</f>
        <v>9980</v>
      </c>
      <c r="BW14" s="179"/>
      <c r="BX14" s="179"/>
      <c r="BY14" s="179"/>
      <c r="BZ14" s="179"/>
      <c r="CA14" s="179"/>
      <c r="CB14" s="179"/>
      <c r="CC14" s="179"/>
      <c r="CD14" s="179"/>
      <c r="CE14" s="180"/>
      <c r="CF14" s="20"/>
      <c r="CG14" s="17"/>
      <c r="CH14" s="17"/>
    </row>
    <row r="15" spans="1:86" ht="14.25" customHeight="1">
      <c r="A15" s="151" t="s">
        <v>157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2"/>
      <c r="AE15" s="197"/>
      <c r="AF15" s="198"/>
      <c r="AG15" s="198"/>
      <c r="AH15" s="198"/>
      <c r="AI15" s="198"/>
      <c r="AJ15" s="199"/>
      <c r="AK15" s="153" t="s">
        <v>237</v>
      </c>
      <c r="AL15" s="154"/>
      <c r="AM15" s="154"/>
      <c r="AN15" s="154"/>
      <c r="AO15" s="154"/>
      <c r="AP15" s="154"/>
      <c r="AQ15" s="154"/>
      <c r="AR15" s="154"/>
      <c r="AS15" s="155"/>
      <c r="AT15" s="162">
        <f>AT14</f>
        <v>27300</v>
      </c>
      <c r="AU15" s="162"/>
      <c r="AV15" s="162"/>
      <c r="AW15" s="162"/>
      <c r="AX15" s="162"/>
      <c r="AY15" s="162"/>
      <c r="AZ15" s="162"/>
      <c r="BA15" s="162"/>
      <c r="BB15" s="162"/>
      <c r="BC15" s="21"/>
      <c r="BD15" s="21"/>
      <c r="BE15" s="21"/>
      <c r="BF15" s="21"/>
      <c r="BG15" s="21"/>
      <c r="BH15" s="21"/>
      <c r="BI15" s="21"/>
      <c r="BJ15" s="21"/>
      <c r="BK15" s="162">
        <f>BK14</f>
        <v>17320</v>
      </c>
      <c r="BL15" s="162"/>
      <c r="BM15" s="162"/>
      <c r="BN15" s="162"/>
      <c r="BO15" s="162"/>
      <c r="BP15" s="162"/>
      <c r="BQ15" s="162"/>
      <c r="BR15" s="162"/>
      <c r="BS15" s="21"/>
      <c r="BT15" s="21"/>
      <c r="BU15" s="21"/>
      <c r="BV15" s="162">
        <f>AT15-BK15</f>
        <v>9980</v>
      </c>
      <c r="BW15" s="162"/>
      <c r="BX15" s="162"/>
      <c r="BY15" s="162"/>
      <c r="BZ15" s="162"/>
      <c r="CA15" s="162"/>
      <c r="CB15" s="162"/>
      <c r="CC15" s="162"/>
      <c r="CD15" s="162"/>
      <c r="CE15" s="162"/>
      <c r="CF15" s="22"/>
      <c r="CG15" s="17"/>
      <c r="CH15" s="17"/>
    </row>
    <row r="16" spans="1:86" ht="24.75" customHeight="1">
      <c r="A16" s="174" t="s">
        <v>177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6"/>
      <c r="AE16" s="197"/>
      <c r="AF16" s="200"/>
      <c r="AG16" s="200"/>
      <c r="AH16" s="200"/>
      <c r="AI16" s="200"/>
      <c r="AJ16" s="201"/>
      <c r="AK16" s="194" t="s">
        <v>238</v>
      </c>
      <c r="AL16" s="195"/>
      <c r="AM16" s="195"/>
      <c r="AN16" s="195"/>
      <c r="AO16" s="195"/>
      <c r="AP16" s="195"/>
      <c r="AQ16" s="195"/>
      <c r="AR16" s="195"/>
      <c r="AS16" s="196"/>
      <c r="AT16" s="221">
        <f>AT17+AT18</f>
        <v>2242400</v>
      </c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3"/>
      <c r="BF16" s="11"/>
      <c r="BG16" s="11"/>
      <c r="BH16" s="11"/>
      <c r="BI16" s="11"/>
      <c r="BJ16" s="11"/>
      <c r="BK16" s="166">
        <f>SUM(BK17:BU18)</f>
        <v>375452.07</v>
      </c>
      <c r="BL16" s="166"/>
      <c r="BM16" s="166"/>
      <c r="BN16" s="166"/>
      <c r="BO16" s="166"/>
      <c r="BP16" s="166"/>
      <c r="BQ16" s="166"/>
      <c r="BR16" s="166"/>
      <c r="BS16" s="11"/>
      <c r="BT16" s="11"/>
      <c r="BU16" s="11"/>
      <c r="BV16" s="166">
        <f t="shared" si="0"/>
        <v>1866947.93</v>
      </c>
      <c r="BW16" s="166"/>
      <c r="BX16" s="166"/>
      <c r="BY16" s="166"/>
      <c r="BZ16" s="166"/>
      <c r="CA16" s="166"/>
      <c r="CB16" s="166"/>
      <c r="CC16" s="166"/>
      <c r="CD16" s="166"/>
      <c r="CE16" s="166"/>
      <c r="CF16" s="19"/>
      <c r="CG16" s="17"/>
      <c r="CH16" s="17"/>
    </row>
    <row r="17" spans="1:86" ht="14.25" customHeight="1">
      <c r="A17" s="156" t="s">
        <v>109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7"/>
      <c r="AE17" s="158"/>
      <c r="AF17" s="89"/>
      <c r="AG17" s="89"/>
      <c r="AH17" s="89"/>
      <c r="AI17" s="89"/>
      <c r="AJ17" s="89"/>
      <c r="AK17" s="89" t="s">
        <v>205</v>
      </c>
      <c r="AL17" s="89"/>
      <c r="AM17" s="89"/>
      <c r="AN17" s="89"/>
      <c r="AO17" s="89"/>
      <c r="AP17" s="89"/>
      <c r="AQ17" s="89"/>
      <c r="AR17" s="89"/>
      <c r="AS17" s="89"/>
      <c r="AT17" s="167">
        <v>1598900</v>
      </c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>
        <v>375452.07</v>
      </c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>
        <f t="shared" si="0"/>
        <v>1223447.93</v>
      </c>
      <c r="BW17" s="167"/>
      <c r="BX17" s="167"/>
      <c r="BY17" s="167"/>
      <c r="BZ17" s="167"/>
      <c r="CA17" s="167"/>
      <c r="CB17" s="167"/>
      <c r="CC17" s="167"/>
      <c r="CD17" s="167"/>
      <c r="CE17" s="167"/>
      <c r="CF17" s="23"/>
      <c r="CG17" s="17"/>
      <c r="CH17" s="17"/>
    </row>
    <row r="18" spans="1:86" ht="25.5" customHeight="1">
      <c r="A18" s="174" t="s">
        <v>178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7"/>
      <c r="AE18" s="158"/>
      <c r="AF18" s="89"/>
      <c r="AG18" s="89"/>
      <c r="AH18" s="89"/>
      <c r="AI18" s="89"/>
      <c r="AJ18" s="89"/>
      <c r="AK18" s="89" t="s">
        <v>206</v>
      </c>
      <c r="AL18" s="89"/>
      <c r="AM18" s="89"/>
      <c r="AN18" s="89"/>
      <c r="AO18" s="89"/>
      <c r="AP18" s="89"/>
      <c r="AQ18" s="89"/>
      <c r="AR18" s="89"/>
      <c r="AS18" s="89"/>
      <c r="AT18" s="167">
        <v>643500</v>
      </c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>
        <v>0</v>
      </c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>
        <f t="shared" si="0"/>
        <v>643500</v>
      </c>
      <c r="BW18" s="167"/>
      <c r="BX18" s="167"/>
      <c r="BY18" s="167"/>
      <c r="BZ18" s="167"/>
      <c r="CA18" s="167"/>
      <c r="CB18" s="167"/>
      <c r="CC18" s="167"/>
      <c r="CD18" s="167"/>
      <c r="CE18" s="167"/>
      <c r="CF18" s="23"/>
      <c r="CG18" s="17"/>
      <c r="CH18" s="17"/>
    </row>
    <row r="19" spans="1:86" ht="25.5" customHeight="1">
      <c r="A19" s="225" t="s">
        <v>157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6"/>
      <c r="AE19" s="158"/>
      <c r="AF19" s="89"/>
      <c r="AG19" s="89"/>
      <c r="AH19" s="89"/>
      <c r="AI19" s="89"/>
      <c r="AJ19" s="89"/>
      <c r="AK19" s="169" t="s">
        <v>239</v>
      </c>
      <c r="AL19" s="169"/>
      <c r="AM19" s="169"/>
      <c r="AN19" s="169"/>
      <c r="AO19" s="169"/>
      <c r="AP19" s="169"/>
      <c r="AQ19" s="169"/>
      <c r="AR19" s="169"/>
      <c r="AS19" s="169"/>
      <c r="AT19" s="162">
        <f>AT16</f>
        <v>2242400</v>
      </c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>
        <f>BK16</f>
        <v>375452.07</v>
      </c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>
        <f>AT19-BK19</f>
        <v>1866947.93</v>
      </c>
      <c r="BW19" s="162"/>
      <c r="BX19" s="162"/>
      <c r="BY19" s="162"/>
      <c r="BZ19" s="162"/>
      <c r="CA19" s="162"/>
      <c r="CB19" s="162"/>
      <c r="CC19" s="162"/>
      <c r="CD19" s="162"/>
      <c r="CE19" s="162"/>
      <c r="CF19" s="23"/>
      <c r="CG19" s="17"/>
      <c r="CH19" s="17"/>
    </row>
    <row r="20" spans="1:86" ht="24.75" customHeight="1">
      <c r="A20" s="174" t="s">
        <v>177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6"/>
      <c r="AE20" s="197"/>
      <c r="AF20" s="200"/>
      <c r="AG20" s="200"/>
      <c r="AH20" s="200"/>
      <c r="AI20" s="200"/>
      <c r="AJ20" s="201"/>
      <c r="AK20" s="194" t="s">
        <v>240</v>
      </c>
      <c r="AL20" s="195"/>
      <c r="AM20" s="195"/>
      <c r="AN20" s="195"/>
      <c r="AO20" s="195"/>
      <c r="AP20" s="195"/>
      <c r="AQ20" s="195"/>
      <c r="AR20" s="195"/>
      <c r="AS20" s="196"/>
      <c r="AT20" s="221">
        <f>AT21</f>
        <v>73400</v>
      </c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3"/>
      <c r="BF20" s="11"/>
      <c r="BG20" s="11"/>
      <c r="BH20" s="11"/>
      <c r="BI20" s="11"/>
      <c r="BJ20" s="11"/>
      <c r="BK20" s="166">
        <f>SUM(BK21:BU21)</f>
        <v>28690.16</v>
      </c>
      <c r="BL20" s="166"/>
      <c r="BM20" s="166"/>
      <c r="BN20" s="166"/>
      <c r="BO20" s="166"/>
      <c r="BP20" s="166"/>
      <c r="BQ20" s="166"/>
      <c r="BR20" s="166"/>
      <c r="BS20" s="11"/>
      <c r="BT20" s="11"/>
      <c r="BU20" s="11"/>
      <c r="BV20" s="166">
        <f>AT20-BK20</f>
        <v>44709.84</v>
      </c>
      <c r="BW20" s="166"/>
      <c r="BX20" s="166"/>
      <c r="BY20" s="166"/>
      <c r="BZ20" s="166"/>
      <c r="CA20" s="166"/>
      <c r="CB20" s="166"/>
      <c r="CC20" s="166"/>
      <c r="CD20" s="166"/>
      <c r="CE20" s="166"/>
      <c r="CF20" s="19"/>
      <c r="CG20" s="17"/>
      <c r="CH20" s="17"/>
    </row>
    <row r="21" spans="1:86" ht="14.25" customHeight="1">
      <c r="A21" s="156" t="s">
        <v>110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7"/>
      <c r="AE21" s="158"/>
      <c r="AF21" s="89"/>
      <c r="AG21" s="89"/>
      <c r="AH21" s="89"/>
      <c r="AI21" s="89"/>
      <c r="AJ21" s="89"/>
      <c r="AK21" s="89" t="s">
        <v>204</v>
      </c>
      <c r="AL21" s="89"/>
      <c r="AM21" s="89"/>
      <c r="AN21" s="89"/>
      <c r="AO21" s="89"/>
      <c r="AP21" s="89"/>
      <c r="AQ21" s="89"/>
      <c r="AR21" s="89"/>
      <c r="AS21" s="89"/>
      <c r="AT21" s="167">
        <v>73400</v>
      </c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>
        <v>28690.16</v>
      </c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>
        <f>AT21-BK21</f>
        <v>44709.84</v>
      </c>
      <c r="BW21" s="167"/>
      <c r="BX21" s="167"/>
      <c r="BY21" s="167"/>
      <c r="BZ21" s="167"/>
      <c r="CA21" s="167"/>
      <c r="CB21" s="167"/>
      <c r="CC21" s="167"/>
      <c r="CD21" s="167"/>
      <c r="CE21" s="167"/>
      <c r="CF21" s="23"/>
      <c r="CG21" s="17"/>
      <c r="CH21" s="17"/>
    </row>
    <row r="22" spans="1:86" ht="25.5" customHeight="1">
      <c r="A22" s="225" t="s">
        <v>157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6"/>
      <c r="AE22" s="158"/>
      <c r="AF22" s="89"/>
      <c r="AG22" s="89"/>
      <c r="AH22" s="89"/>
      <c r="AI22" s="89"/>
      <c r="AJ22" s="89"/>
      <c r="AK22" s="169" t="s">
        <v>241</v>
      </c>
      <c r="AL22" s="169"/>
      <c r="AM22" s="169"/>
      <c r="AN22" s="169"/>
      <c r="AO22" s="169"/>
      <c r="AP22" s="169"/>
      <c r="AQ22" s="169"/>
      <c r="AR22" s="169"/>
      <c r="AS22" s="169"/>
      <c r="AT22" s="162">
        <f>AT20</f>
        <v>73400</v>
      </c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>
        <f>BK20</f>
        <v>28690.16</v>
      </c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>
        <f>AT22-BK22</f>
        <v>44709.84</v>
      </c>
      <c r="BW22" s="162"/>
      <c r="BX22" s="162"/>
      <c r="BY22" s="162"/>
      <c r="BZ22" s="162"/>
      <c r="CA22" s="162"/>
      <c r="CB22" s="162"/>
      <c r="CC22" s="162"/>
      <c r="CD22" s="162"/>
      <c r="CE22" s="162"/>
      <c r="CF22" s="23"/>
      <c r="CG22" s="17"/>
      <c r="CH22" s="17"/>
    </row>
    <row r="23" spans="1:86" ht="14.25" customHeight="1">
      <c r="A23" s="156" t="s">
        <v>179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7"/>
      <c r="AE23" s="158"/>
      <c r="AF23" s="89"/>
      <c r="AG23" s="89"/>
      <c r="AH23" s="89"/>
      <c r="AI23" s="89"/>
      <c r="AJ23" s="89"/>
      <c r="AK23" s="159" t="s">
        <v>244</v>
      </c>
      <c r="AL23" s="159"/>
      <c r="AM23" s="159"/>
      <c r="AN23" s="159"/>
      <c r="AO23" s="159"/>
      <c r="AP23" s="159"/>
      <c r="AQ23" s="159"/>
      <c r="AR23" s="159"/>
      <c r="AS23" s="159"/>
      <c r="AT23" s="166">
        <f>AT24</f>
        <v>60000</v>
      </c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>
        <f>BK24</f>
        <v>22371.35</v>
      </c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>
        <f t="shared" si="0"/>
        <v>37628.65</v>
      </c>
      <c r="BW23" s="166"/>
      <c r="BX23" s="166"/>
      <c r="BY23" s="166"/>
      <c r="BZ23" s="166"/>
      <c r="CA23" s="166"/>
      <c r="CB23" s="166"/>
      <c r="CC23" s="166"/>
      <c r="CD23" s="166"/>
      <c r="CE23" s="166"/>
      <c r="CF23" s="23"/>
      <c r="CG23" s="17"/>
      <c r="CH23" s="17"/>
    </row>
    <row r="24" spans="1:86" ht="14.25" customHeight="1">
      <c r="A24" s="156" t="s">
        <v>111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  <c r="AE24" s="158"/>
      <c r="AF24" s="89"/>
      <c r="AG24" s="89"/>
      <c r="AH24" s="89"/>
      <c r="AI24" s="89"/>
      <c r="AJ24" s="89"/>
      <c r="AK24" s="89" t="s">
        <v>210</v>
      </c>
      <c r="AL24" s="89"/>
      <c r="AM24" s="89"/>
      <c r="AN24" s="89"/>
      <c r="AO24" s="89"/>
      <c r="AP24" s="89"/>
      <c r="AQ24" s="89"/>
      <c r="AR24" s="89"/>
      <c r="AS24" s="89"/>
      <c r="AT24" s="167">
        <v>60000</v>
      </c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8">
        <v>22371.35</v>
      </c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7">
        <f>AT24-BK24</f>
        <v>37628.65</v>
      </c>
      <c r="BW24" s="167"/>
      <c r="BX24" s="167"/>
      <c r="BY24" s="167"/>
      <c r="BZ24" s="167"/>
      <c r="CA24" s="167"/>
      <c r="CB24" s="167"/>
      <c r="CC24" s="167"/>
      <c r="CD24" s="167"/>
      <c r="CE24" s="167"/>
      <c r="CF24" s="23"/>
      <c r="CG24" s="17"/>
      <c r="CH24" s="17"/>
    </row>
    <row r="25" spans="1:86" ht="14.25" customHeight="1">
      <c r="A25" s="160" t="s">
        <v>157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1"/>
      <c r="AE25" s="158"/>
      <c r="AF25" s="89"/>
      <c r="AG25" s="89"/>
      <c r="AH25" s="89"/>
      <c r="AI25" s="89"/>
      <c r="AJ25" s="89"/>
      <c r="AK25" s="169" t="s">
        <v>243</v>
      </c>
      <c r="AL25" s="169"/>
      <c r="AM25" s="169"/>
      <c r="AN25" s="169"/>
      <c r="AO25" s="169"/>
      <c r="AP25" s="169"/>
      <c r="AQ25" s="169"/>
      <c r="AR25" s="169"/>
      <c r="AS25" s="169"/>
      <c r="AT25" s="162">
        <f>AT23</f>
        <v>60000</v>
      </c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>
        <f>BK23</f>
        <v>22371.35</v>
      </c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>
        <f t="shared" si="0"/>
        <v>37628.65</v>
      </c>
      <c r="BW25" s="162"/>
      <c r="BX25" s="162"/>
      <c r="BY25" s="162"/>
      <c r="BZ25" s="162"/>
      <c r="CA25" s="162"/>
      <c r="CB25" s="162"/>
      <c r="CC25" s="162"/>
      <c r="CD25" s="162"/>
      <c r="CE25" s="162"/>
      <c r="CF25" s="24"/>
      <c r="CG25" s="17"/>
      <c r="CH25" s="17"/>
    </row>
    <row r="26" spans="1:86" ht="14.25" customHeight="1">
      <c r="A26" s="156" t="s">
        <v>179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8"/>
      <c r="AF26" s="89"/>
      <c r="AG26" s="89"/>
      <c r="AH26" s="89"/>
      <c r="AI26" s="89"/>
      <c r="AJ26" s="89"/>
      <c r="AK26" s="159" t="s">
        <v>242</v>
      </c>
      <c r="AL26" s="159"/>
      <c r="AM26" s="159"/>
      <c r="AN26" s="159"/>
      <c r="AO26" s="159"/>
      <c r="AP26" s="159"/>
      <c r="AQ26" s="159"/>
      <c r="AR26" s="159"/>
      <c r="AS26" s="159"/>
      <c r="AT26" s="166">
        <f>AT27+AT28+AT29</f>
        <v>228200</v>
      </c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>
        <f>BK27+BK28+BK29</f>
        <v>26596.41</v>
      </c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>
        <f>AT26-BK26</f>
        <v>201603.59</v>
      </c>
      <c r="BW26" s="166"/>
      <c r="BX26" s="166"/>
      <c r="BY26" s="166"/>
      <c r="BZ26" s="166"/>
      <c r="CA26" s="166"/>
      <c r="CB26" s="166"/>
      <c r="CC26" s="166"/>
      <c r="CD26" s="166"/>
      <c r="CE26" s="166"/>
      <c r="CF26" s="23"/>
      <c r="CG26" s="17"/>
      <c r="CH26" s="17"/>
    </row>
    <row r="27" spans="1:86" ht="14.25" customHeight="1">
      <c r="A27" s="156" t="s">
        <v>112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7"/>
      <c r="AE27" s="158"/>
      <c r="AF27" s="89"/>
      <c r="AG27" s="89"/>
      <c r="AH27" s="89"/>
      <c r="AI27" s="89"/>
      <c r="AJ27" s="89"/>
      <c r="AK27" s="89" t="s">
        <v>207</v>
      </c>
      <c r="AL27" s="89"/>
      <c r="AM27" s="89"/>
      <c r="AN27" s="89"/>
      <c r="AO27" s="89"/>
      <c r="AP27" s="89"/>
      <c r="AQ27" s="89"/>
      <c r="AR27" s="89"/>
      <c r="AS27" s="89"/>
      <c r="AT27" s="167">
        <v>113200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8">
        <v>18406.41</v>
      </c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7">
        <f t="shared" si="0"/>
        <v>94793.59</v>
      </c>
      <c r="BW27" s="167"/>
      <c r="BX27" s="167"/>
      <c r="BY27" s="167"/>
      <c r="BZ27" s="167"/>
      <c r="CA27" s="167"/>
      <c r="CB27" s="167"/>
      <c r="CC27" s="167"/>
      <c r="CD27" s="167"/>
      <c r="CE27" s="167"/>
      <c r="CF27" s="23"/>
      <c r="CG27" s="17"/>
      <c r="CH27" s="17"/>
    </row>
    <row r="28" spans="1:86" ht="22.5" customHeight="1">
      <c r="A28" s="170" t="s">
        <v>158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1"/>
      <c r="AE28" s="158"/>
      <c r="AF28" s="89"/>
      <c r="AG28" s="89"/>
      <c r="AH28" s="89"/>
      <c r="AI28" s="89"/>
      <c r="AJ28" s="89"/>
      <c r="AK28" s="89" t="s">
        <v>208</v>
      </c>
      <c r="AL28" s="89"/>
      <c r="AM28" s="89"/>
      <c r="AN28" s="89"/>
      <c r="AO28" s="89"/>
      <c r="AP28" s="89"/>
      <c r="AQ28" s="89"/>
      <c r="AR28" s="89"/>
      <c r="AS28" s="89"/>
      <c r="AT28" s="167">
        <v>75000</v>
      </c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>
        <v>6190</v>
      </c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>
        <f>AT28-BK28</f>
        <v>68810</v>
      </c>
      <c r="BW28" s="167"/>
      <c r="BX28" s="167"/>
      <c r="BY28" s="167"/>
      <c r="BZ28" s="167"/>
      <c r="CA28" s="167"/>
      <c r="CB28" s="167"/>
      <c r="CC28" s="167"/>
      <c r="CD28" s="167"/>
      <c r="CE28" s="167"/>
      <c r="CF28" s="23"/>
      <c r="CG28" s="17"/>
      <c r="CH28" s="17"/>
    </row>
    <row r="29" spans="1:86" ht="14.25" customHeight="1">
      <c r="A29" s="156" t="s">
        <v>176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7"/>
      <c r="AE29" s="158"/>
      <c r="AF29" s="89"/>
      <c r="AG29" s="89"/>
      <c r="AH29" s="89"/>
      <c r="AI29" s="89"/>
      <c r="AJ29" s="89"/>
      <c r="AK29" s="89" t="s">
        <v>209</v>
      </c>
      <c r="AL29" s="89"/>
      <c r="AM29" s="89"/>
      <c r="AN29" s="89"/>
      <c r="AO29" s="89"/>
      <c r="AP29" s="89"/>
      <c r="AQ29" s="89"/>
      <c r="AR29" s="89"/>
      <c r="AS29" s="89"/>
      <c r="AT29" s="167">
        <v>40000</v>
      </c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>
        <v>2000</v>
      </c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>
        <f t="shared" si="0"/>
        <v>38000</v>
      </c>
      <c r="BW29" s="167"/>
      <c r="BX29" s="167"/>
      <c r="BY29" s="167"/>
      <c r="BZ29" s="167"/>
      <c r="CA29" s="167"/>
      <c r="CB29" s="167"/>
      <c r="CC29" s="167"/>
      <c r="CD29" s="167"/>
      <c r="CE29" s="167"/>
      <c r="CF29" s="23"/>
      <c r="CG29" s="17"/>
      <c r="CH29" s="17"/>
    </row>
    <row r="30" spans="1:86" ht="14.25" customHeight="1">
      <c r="A30" s="156" t="s">
        <v>114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7"/>
      <c r="AE30" s="158"/>
      <c r="AF30" s="89"/>
      <c r="AG30" s="89"/>
      <c r="AH30" s="89"/>
      <c r="AI30" s="89"/>
      <c r="AJ30" s="89"/>
      <c r="AK30" s="159" t="s">
        <v>211</v>
      </c>
      <c r="AL30" s="159"/>
      <c r="AM30" s="159"/>
      <c r="AN30" s="159"/>
      <c r="AO30" s="159"/>
      <c r="AP30" s="159"/>
      <c r="AQ30" s="159"/>
      <c r="AR30" s="159"/>
      <c r="AS30" s="159"/>
      <c r="AT30" s="166">
        <f>AT31+AT32</f>
        <v>150000</v>
      </c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>
        <f>BK31+BK32</f>
        <v>44651</v>
      </c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>
        <f aca="true" t="shared" si="1" ref="BV30:BV49">AT30-BK30</f>
        <v>105349</v>
      </c>
      <c r="BW30" s="166"/>
      <c r="BX30" s="166"/>
      <c r="BY30" s="166"/>
      <c r="BZ30" s="166"/>
      <c r="CA30" s="166"/>
      <c r="CB30" s="166"/>
      <c r="CC30" s="166"/>
      <c r="CD30" s="166"/>
      <c r="CE30" s="166"/>
      <c r="CF30" s="24"/>
      <c r="CG30" s="17"/>
      <c r="CH30" s="17"/>
    </row>
    <row r="31" spans="1:86" ht="17.25" customHeight="1">
      <c r="A31" s="156" t="s">
        <v>257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7"/>
      <c r="AE31" s="158"/>
      <c r="AF31" s="89"/>
      <c r="AG31" s="89"/>
      <c r="AH31" s="89"/>
      <c r="AI31" s="89"/>
      <c r="AJ31" s="89"/>
      <c r="AK31" s="89" t="s">
        <v>212</v>
      </c>
      <c r="AL31" s="89"/>
      <c r="AM31" s="89"/>
      <c r="AN31" s="89"/>
      <c r="AO31" s="89"/>
      <c r="AP31" s="89"/>
      <c r="AQ31" s="89"/>
      <c r="AR31" s="89"/>
      <c r="AS31" s="89"/>
      <c r="AT31" s="167">
        <v>0</v>
      </c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>
        <v>0</v>
      </c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>
        <f t="shared" si="1"/>
        <v>0</v>
      </c>
      <c r="BW31" s="167"/>
      <c r="BX31" s="167"/>
      <c r="BY31" s="167"/>
      <c r="BZ31" s="167"/>
      <c r="CA31" s="167"/>
      <c r="CB31" s="167"/>
      <c r="CC31" s="167"/>
      <c r="CD31" s="167"/>
      <c r="CE31" s="167"/>
      <c r="CF31" s="23"/>
      <c r="CG31" s="17"/>
      <c r="CH31" s="17"/>
    </row>
    <row r="32" spans="1:86" ht="17.25" customHeight="1">
      <c r="A32" s="156" t="s">
        <v>115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7"/>
      <c r="AE32" s="158"/>
      <c r="AF32" s="89"/>
      <c r="AG32" s="89"/>
      <c r="AH32" s="89"/>
      <c r="AI32" s="89"/>
      <c r="AJ32" s="89"/>
      <c r="AK32" s="89" t="s">
        <v>213</v>
      </c>
      <c r="AL32" s="89"/>
      <c r="AM32" s="89"/>
      <c r="AN32" s="89"/>
      <c r="AO32" s="89"/>
      <c r="AP32" s="89"/>
      <c r="AQ32" s="89"/>
      <c r="AR32" s="89"/>
      <c r="AS32" s="89"/>
      <c r="AT32" s="167">
        <v>150000</v>
      </c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>
        <v>44651</v>
      </c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>
        <f t="shared" si="1"/>
        <v>105349</v>
      </c>
      <c r="BW32" s="167"/>
      <c r="BX32" s="167"/>
      <c r="BY32" s="167"/>
      <c r="BZ32" s="167"/>
      <c r="CA32" s="167"/>
      <c r="CB32" s="167"/>
      <c r="CC32" s="167"/>
      <c r="CD32" s="167"/>
      <c r="CE32" s="167"/>
      <c r="CF32" s="23"/>
      <c r="CG32" s="17"/>
      <c r="CH32" s="17"/>
    </row>
    <row r="33" spans="1:86" ht="14.25" customHeight="1">
      <c r="A33" s="151" t="s">
        <v>157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2"/>
      <c r="AE33" s="150"/>
      <c r="AF33" s="96"/>
      <c r="AG33" s="96"/>
      <c r="AH33" s="96"/>
      <c r="AI33" s="96"/>
      <c r="AJ33" s="97"/>
      <c r="AK33" s="153" t="s">
        <v>245</v>
      </c>
      <c r="AL33" s="154"/>
      <c r="AM33" s="154"/>
      <c r="AN33" s="154"/>
      <c r="AO33" s="154"/>
      <c r="AP33" s="154"/>
      <c r="AQ33" s="154"/>
      <c r="AR33" s="154"/>
      <c r="AS33" s="155"/>
      <c r="AT33" s="163">
        <f>AT30+AT26</f>
        <v>378200</v>
      </c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5"/>
      <c r="BK33" s="162">
        <f>BK26+BK30</f>
        <v>71247.41</v>
      </c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>
        <f t="shared" si="1"/>
        <v>306952.58999999997</v>
      </c>
      <c r="BW33" s="162"/>
      <c r="BX33" s="162"/>
      <c r="BY33" s="162"/>
      <c r="BZ33" s="162"/>
      <c r="CA33" s="162"/>
      <c r="CB33" s="162"/>
      <c r="CC33" s="162"/>
      <c r="CD33" s="162"/>
      <c r="CE33" s="162"/>
      <c r="CF33" s="22"/>
      <c r="CG33" s="17"/>
      <c r="CH33" s="17"/>
    </row>
    <row r="34" spans="1:86" ht="14.25" customHeight="1">
      <c r="A34" s="156" t="s">
        <v>113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8"/>
      <c r="AF34" s="89"/>
      <c r="AG34" s="89"/>
      <c r="AH34" s="89"/>
      <c r="AI34" s="89"/>
      <c r="AJ34" s="89"/>
      <c r="AK34" s="89" t="s">
        <v>214</v>
      </c>
      <c r="AL34" s="89"/>
      <c r="AM34" s="89"/>
      <c r="AN34" s="89"/>
      <c r="AO34" s="89"/>
      <c r="AP34" s="89"/>
      <c r="AQ34" s="89"/>
      <c r="AR34" s="89"/>
      <c r="AS34" s="89"/>
      <c r="AT34" s="167">
        <v>42800</v>
      </c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>
        <v>0</v>
      </c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>
        <f t="shared" si="1"/>
        <v>42800</v>
      </c>
      <c r="BW34" s="167"/>
      <c r="BX34" s="167"/>
      <c r="BY34" s="167"/>
      <c r="BZ34" s="167"/>
      <c r="CA34" s="167"/>
      <c r="CB34" s="167"/>
      <c r="CC34" s="167"/>
      <c r="CD34" s="167"/>
      <c r="CE34" s="167"/>
      <c r="CF34" s="23"/>
      <c r="CG34" s="17"/>
      <c r="CH34" s="17"/>
    </row>
    <row r="35" spans="1:86" ht="14.25" customHeight="1">
      <c r="A35" s="151" t="s">
        <v>157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2"/>
      <c r="AE35" s="150"/>
      <c r="AF35" s="96"/>
      <c r="AG35" s="96"/>
      <c r="AH35" s="96"/>
      <c r="AI35" s="96"/>
      <c r="AJ35" s="97"/>
      <c r="AK35" s="153" t="s">
        <v>246</v>
      </c>
      <c r="AL35" s="154"/>
      <c r="AM35" s="154"/>
      <c r="AN35" s="154"/>
      <c r="AO35" s="154"/>
      <c r="AP35" s="154"/>
      <c r="AQ35" s="154"/>
      <c r="AR35" s="154"/>
      <c r="AS35" s="155"/>
      <c r="AT35" s="163">
        <f>AT34</f>
        <v>42800</v>
      </c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5"/>
      <c r="BK35" s="162">
        <f>BK34</f>
        <v>0</v>
      </c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>
        <f t="shared" si="1"/>
        <v>42800</v>
      </c>
      <c r="BW35" s="162"/>
      <c r="BX35" s="162"/>
      <c r="BY35" s="162"/>
      <c r="BZ35" s="162"/>
      <c r="CA35" s="162"/>
      <c r="CB35" s="162"/>
      <c r="CC35" s="162"/>
      <c r="CD35" s="162"/>
      <c r="CE35" s="162"/>
      <c r="CF35" s="22"/>
      <c r="CG35" s="17"/>
      <c r="CH35" s="17"/>
    </row>
    <row r="36" spans="1:86" ht="14.25" customHeight="1">
      <c r="A36" s="156" t="s">
        <v>180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E36" s="158"/>
      <c r="AF36" s="89"/>
      <c r="AG36" s="89"/>
      <c r="AH36" s="89"/>
      <c r="AI36" s="89"/>
      <c r="AJ36" s="89"/>
      <c r="AK36" s="159" t="s">
        <v>247</v>
      </c>
      <c r="AL36" s="159"/>
      <c r="AM36" s="159"/>
      <c r="AN36" s="159"/>
      <c r="AO36" s="159"/>
      <c r="AP36" s="159"/>
      <c r="AQ36" s="159"/>
      <c r="AR36" s="159"/>
      <c r="AS36" s="159"/>
      <c r="AT36" s="166">
        <f>AT37</f>
        <v>200</v>
      </c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>
        <f>BK37</f>
        <v>0</v>
      </c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>
        <f t="shared" si="1"/>
        <v>200</v>
      </c>
      <c r="BW36" s="166"/>
      <c r="BX36" s="166"/>
      <c r="BY36" s="166"/>
      <c r="BZ36" s="166"/>
      <c r="CA36" s="166"/>
      <c r="CB36" s="166"/>
      <c r="CC36" s="166"/>
      <c r="CD36" s="166"/>
      <c r="CE36" s="166"/>
      <c r="CF36" s="24"/>
      <c r="CG36" s="17"/>
      <c r="CH36" s="17"/>
    </row>
    <row r="37" spans="1:86" ht="14.25" customHeight="1">
      <c r="A37" s="156" t="s">
        <v>115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7"/>
      <c r="AE37" s="158"/>
      <c r="AF37" s="89"/>
      <c r="AG37" s="89"/>
      <c r="AH37" s="89"/>
      <c r="AI37" s="89"/>
      <c r="AJ37" s="89"/>
      <c r="AK37" s="89" t="s">
        <v>215</v>
      </c>
      <c r="AL37" s="89"/>
      <c r="AM37" s="89"/>
      <c r="AN37" s="89"/>
      <c r="AO37" s="89"/>
      <c r="AP37" s="89"/>
      <c r="AQ37" s="89"/>
      <c r="AR37" s="89"/>
      <c r="AS37" s="89"/>
      <c r="AT37" s="167">
        <v>200</v>
      </c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>
        <v>0</v>
      </c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>
        <f t="shared" si="1"/>
        <v>200</v>
      </c>
      <c r="BW37" s="167"/>
      <c r="BX37" s="167"/>
      <c r="BY37" s="167"/>
      <c r="BZ37" s="167"/>
      <c r="CA37" s="167"/>
      <c r="CB37" s="167"/>
      <c r="CC37" s="167"/>
      <c r="CD37" s="167"/>
      <c r="CE37" s="167"/>
      <c r="CF37" s="23"/>
      <c r="CG37" s="17"/>
      <c r="CH37" s="17"/>
    </row>
    <row r="38" spans="1:86" ht="14.25" customHeight="1">
      <c r="A38" s="151" t="s">
        <v>157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2"/>
      <c r="AE38" s="150"/>
      <c r="AF38" s="96"/>
      <c r="AG38" s="96"/>
      <c r="AH38" s="96"/>
      <c r="AI38" s="96"/>
      <c r="AJ38" s="97"/>
      <c r="AK38" s="153" t="s">
        <v>248</v>
      </c>
      <c r="AL38" s="154"/>
      <c r="AM38" s="154"/>
      <c r="AN38" s="154"/>
      <c r="AO38" s="154"/>
      <c r="AP38" s="154"/>
      <c r="AQ38" s="154"/>
      <c r="AR38" s="154"/>
      <c r="AS38" s="155"/>
      <c r="AT38" s="163">
        <f>AT36</f>
        <v>200</v>
      </c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5"/>
      <c r="BK38" s="162">
        <f>BK36</f>
        <v>0</v>
      </c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>
        <f t="shared" si="1"/>
        <v>200</v>
      </c>
      <c r="BW38" s="162"/>
      <c r="BX38" s="162"/>
      <c r="BY38" s="162"/>
      <c r="BZ38" s="162"/>
      <c r="CA38" s="162"/>
      <c r="CB38" s="162"/>
      <c r="CC38" s="162"/>
      <c r="CD38" s="162"/>
      <c r="CE38" s="162"/>
      <c r="CF38" s="22"/>
      <c r="CG38" s="17"/>
      <c r="CH38" s="17"/>
    </row>
    <row r="39" spans="1:86" ht="14.25" customHeight="1">
      <c r="A39" s="156" t="s">
        <v>113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7"/>
      <c r="AE39" s="158"/>
      <c r="AF39" s="89"/>
      <c r="AG39" s="89"/>
      <c r="AH39" s="89"/>
      <c r="AI39" s="89"/>
      <c r="AJ39" s="89"/>
      <c r="AK39" s="149" t="s">
        <v>249</v>
      </c>
      <c r="AL39" s="149"/>
      <c r="AM39" s="149"/>
      <c r="AN39" s="149"/>
      <c r="AO39" s="149"/>
      <c r="AP39" s="149"/>
      <c r="AQ39" s="149"/>
      <c r="AR39" s="149"/>
      <c r="AS39" s="149"/>
      <c r="AT39" s="168">
        <v>209350</v>
      </c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>
        <v>0</v>
      </c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>
        <f t="shared" si="1"/>
        <v>209350</v>
      </c>
      <c r="BW39" s="168"/>
      <c r="BX39" s="168"/>
      <c r="BY39" s="168"/>
      <c r="BZ39" s="168"/>
      <c r="CA39" s="168"/>
      <c r="CB39" s="168"/>
      <c r="CC39" s="168"/>
      <c r="CD39" s="168"/>
      <c r="CE39" s="168"/>
      <c r="CF39" s="24"/>
      <c r="CG39" s="17"/>
      <c r="CH39" s="17"/>
    </row>
    <row r="40" spans="1:86" ht="14.25" customHeight="1">
      <c r="A40" s="160" t="s">
        <v>157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1"/>
      <c r="AE40" s="158"/>
      <c r="AF40" s="89"/>
      <c r="AG40" s="89"/>
      <c r="AH40" s="89"/>
      <c r="AI40" s="89"/>
      <c r="AJ40" s="89"/>
      <c r="AK40" s="169" t="s">
        <v>216</v>
      </c>
      <c r="AL40" s="169"/>
      <c r="AM40" s="169"/>
      <c r="AN40" s="169"/>
      <c r="AO40" s="169"/>
      <c r="AP40" s="169"/>
      <c r="AQ40" s="169"/>
      <c r="AR40" s="169"/>
      <c r="AS40" s="169"/>
      <c r="AT40" s="162">
        <f>AT39</f>
        <v>209350</v>
      </c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>
        <f>BK39</f>
        <v>0</v>
      </c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>
        <f t="shared" si="1"/>
        <v>209350</v>
      </c>
      <c r="BW40" s="162"/>
      <c r="BX40" s="162"/>
      <c r="BY40" s="162"/>
      <c r="BZ40" s="162"/>
      <c r="CA40" s="162"/>
      <c r="CB40" s="162"/>
      <c r="CC40" s="162"/>
      <c r="CD40" s="162"/>
      <c r="CE40" s="162"/>
      <c r="CF40" s="24"/>
      <c r="CG40" s="17"/>
      <c r="CH40" s="17"/>
    </row>
    <row r="41" spans="1:86" ht="14.25" customHeight="1">
      <c r="A41" s="156" t="s">
        <v>113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7"/>
      <c r="AE41" s="150"/>
      <c r="AF41" s="96"/>
      <c r="AG41" s="96"/>
      <c r="AH41" s="96"/>
      <c r="AI41" s="96"/>
      <c r="AJ41" s="97"/>
      <c r="AK41" s="95" t="s">
        <v>217</v>
      </c>
      <c r="AL41" s="96"/>
      <c r="AM41" s="96"/>
      <c r="AN41" s="96"/>
      <c r="AO41" s="96"/>
      <c r="AP41" s="96"/>
      <c r="AQ41" s="96"/>
      <c r="AR41" s="96"/>
      <c r="AS41" s="97"/>
      <c r="AT41" s="178">
        <v>209350</v>
      </c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80"/>
      <c r="BK41" s="178">
        <v>0</v>
      </c>
      <c r="BL41" s="179"/>
      <c r="BM41" s="179"/>
      <c r="BN41" s="179"/>
      <c r="BO41" s="179"/>
      <c r="BP41" s="179"/>
      <c r="BQ41" s="179"/>
      <c r="BR41" s="179"/>
      <c r="BS41" s="179"/>
      <c r="BT41" s="179"/>
      <c r="BU41" s="180"/>
      <c r="BV41" s="178">
        <f t="shared" si="1"/>
        <v>209350</v>
      </c>
      <c r="BW41" s="179"/>
      <c r="BX41" s="179"/>
      <c r="BY41" s="179"/>
      <c r="BZ41" s="179"/>
      <c r="CA41" s="179"/>
      <c r="CB41" s="179"/>
      <c r="CC41" s="179"/>
      <c r="CD41" s="179"/>
      <c r="CE41" s="180"/>
      <c r="CF41" s="23"/>
      <c r="CG41" s="17"/>
      <c r="CH41" s="17"/>
    </row>
    <row r="42" spans="1:86" ht="14.25" customHeight="1">
      <c r="A42" s="151" t="s">
        <v>157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2"/>
      <c r="AE42" s="150"/>
      <c r="AF42" s="96"/>
      <c r="AG42" s="96"/>
      <c r="AH42" s="96"/>
      <c r="AI42" s="96"/>
      <c r="AJ42" s="97"/>
      <c r="AK42" s="153" t="s">
        <v>250</v>
      </c>
      <c r="AL42" s="154"/>
      <c r="AM42" s="154"/>
      <c r="AN42" s="154"/>
      <c r="AO42" s="154"/>
      <c r="AP42" s="154"/>
      <c r="AQ42" s="154"/>
      <c r="AR42" s="154"/>
      <c r="AS42" s="155"/>
      <c r="AT42" s="163">
        <f>AT41</f>
        <v>209350</v>
      </c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5"/>
      <c r="BK42" s="162">
        <f>BK41</f>
        <v>0</v>
      </c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>
        <f t="shared" si="1"/>
        <v>209350</v>
      </c>
      <c r="BW42" s="162"/>
      <c r="BX42" s="162"/>
      <c r="BY42" s="162"/>
      <c r="BZ42" s="162"/>
      <c r="CA42" s="162"/>
      <c r="CB42" s="162"/>
      <c r="CC42" s="162"/>
      <c r="CD42" s="162"/>
      <c r="CE42" s="162"/>
      <c r="CF42" s="22"/>
      <c r="CG42" s="17"/>
      <c r="CH42" s="17"/>
    </row>
    <row r="43" spans="1:86" ht="14.25" customHeight="1">
      <c r="A43" s="156" t="s">
        <v>180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7"/>
      <c r="AE43" s="158"/>
      <c r="AF43" s="89"/>
      <c r="AG43" s="89"/>
      <c r="AH43" s="89"/>
      <c r="AI43" s="89"/>
      <c r="AJ43" s="89"/>
      <c r="AK43" s="159" t="s">
        <v>266</v>
      </c>
      <c r="AL43" s="159"/>
      <c r="AM43" s="159"/>
      <c r="AN43" s="159"/>
      <c r="AO43" s="159"/>
      <c r="AP43" s="159"/>
      <c r="AQ43" s="159"/>
      <c r="AR43" s="159"/>
      <c r="AS43" s="159"/>
      <c r="AT43" s="166">
        <f>AT44</f>
        <v>25000</v>
      </c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>
        <f>BK44</f>
        <v>14857.36</v>
      </c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>
        <f>AT43-BK43</f>
        <v>10142.64</v>
      </c>
      <c r="BW43" s="166"/>
      <c r="BX43" s="166"/>
      <c r="BY43" s="166"/>
      <c r="BZ43" s="166"/>
      <c r="CA43" s="166"/>
      <c r="CB43" s="166"/>
      <c r="CC43" s="166"/>
      <c r="CD43" s="166"/>
      <c r="CE43" s="166"/>
      <c r="CF43" s="24"/>
      <c r="CG43" s="17"/>
      <c r="CH43" s="17"/>
    </row>
    <row r="44" spans="1:86" ht="14.25" customHeight="1">
      <c r="A44" s="156" t="s">
        <v>176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7"/>
      <c r="AE44" s="158"/>
      <c r="AF44" s="89"/>
      <c r="AG44" s="89"/>
      <c r="AH44" s="89"/>
      <c r="AI44" s="89"/>
      <c r="AJ44" s="89"/>
      <c r="AK44" s="89" t="s">
        <v>267</v>
      </c>
      <c r="AL44" s="89"/>
      <c r="AM44" s="89"/>
      <c r="AN44" s="89"/>
      <c r="AO44" s="89"/>
      <c r="AP44" s="89"/>
      <c r="AQ44" s="89"/>
      <c r="AR44" s="89"/>
      <c r="AS44" s="89"/>
      <c r="AT44" s="167">
        <v>25000</v>
      </c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>
        <v>14857.36</v>
      </c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>
        <f>AT44-BK44</f>
        <v>10142.64</v>
      </c>
      <c r="BW44" s="167"/>
      <c r="BX44" s="167"/>
      <c r="BY44" s="167"/>
      <c r="BZ44" s="167"/>
      <c r="CA44" s="167"/>
      <c r="CB44" s="167"/>
      <c r="CC44" s="167"/>
      <c r="CD44" s="167"/>
      <c r="CE44" s="167"/>
      <c r="CF44" s="23"/>
      <c r="CG44" s="17"/>
      <c r="CH44" s="17"/>
    </row>
    <row r="45" spans="1:86" ht="14.25" customHeight="1">
      <c r="A45" s="151" t="s">
        <v>157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2"/>
      <c r="AE45" s="150"/>
      <c r="AF45" s="96"/>
      <c r="AG45" s="96"/>
      <c r="AH45" s="96"/>
      <c r="AI45" s="96"/>
      <c r="AJ45" s="97"/>
      <c r="AK45" s="153" t="s">
        <v>268</v>
      </c>
      <c r="AL45" s="154"/>
      <c r="AM45" s="154"/>
      <c r="AN45" s="154"/>
      <c r="AO45" s="154"/>
      <c r="AP45" s="154"/>
      <c r="AQ45" s="154"/>
      <c r="AR45" s="154"/>
      <c r="AS45" s="155"/>
      <c r="AT45" s="163">
        <f>AT43</f>
        <v>25000</v>
      </c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5"/>
      <c r="BK45" s="162">
        <f>BK43</f>
        <v>14857.36</v>
      </c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>
        <f>AT45-BK45</f>
        <v>10142.64</v>
      </c>
      <c r="BW45" s="162"/>
      <c r="BX45" s="162"/>
      <c r="BY45" s="162"/>
      <c r="BZ45" s="162"/>
      <c r="CA45" s="162"/>
      <c r="CB45" s="162"/>
      <c r="CC45" s="162"/>
      <c r="CD45" s="162"/>
      <c r="CE45" s="162"/>
      <c r="CF45" s="22"/>
      <c r="CG45" s="17"/>
      <c r="CH45" s="17"/>
    </row>
    <row r="46" spans="1:86" ht="23.25" customHeight="1">
      <c r="A46" s="174" t="s">
        <v>177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6"/>
      <c r="AE46" s="197"/>
      <c r="AF46" s="198"/>
      <c r="AG46" s="198"/>
      <c r="AH46" s="198"/>
      <c r="AI46" s="198"/>
      <c r="AJ46" s="199"/>
      <c r="AK46" s="194" t="s">
        <v>251</v>
      </c>
      <c r="AL46" s="195"/>
      <c r="AM46" s="195"/>
      <c r="AN46" s="195"/>
      <c r="AO46" s="195"/>
      <c r="AP46" s="195"/>
      <c r="AQ46" s="195"/>
      <c r="AR46" s="195"/>
      <c r="AS46" s="196"/>
      <c r="AT46" s="221">
        <f>SUM(AT47:BJ48)</f>
        <v>139300</v>
      </c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4"/>
      <c r="BF46" s="11"/>
      <c r="BG46" s="11"/>
      <c r="BH46" s="11"/>
      <c r="BI46" s="11"/>
      <c r="BJ46" s="11"/>
      <c r="BK46" s="221">
        <f>SUM(BK47:BU48)</f>
        <v>34677.85</v>
      </c>
      <c r="BL46" s="222"/>
      <c r="BM46" s="222"/>
      <c r="BN46" s="222"/>
      <c r="BO46" s="222"/>
      <c r="BP46" s="222"/>
      <c r="BQ46" s="222"/>
      <c r="BR46" s="224"/>
      <c r="BS46" s="11"/>
      <c r="BT46" s="11"/>
      <c r="BU46" s="11"/>
      <c r="BV46" s="221">
        <f t="shared" si="1"/>
        <v>104622.15</v>
      </c>
      <c r="BW46" s="222"/>
      <c r="BX46" s="222"/>
      <c r="BY46" s="222"/>
      <c r="BZ46" s="222"/>
      <c r="CA46" s="222"/>
      <c r="CB46" s="222"/>
      <c r="CC46" s="222"/>
      <c r="CD46" s="222"/>
      <c r="CE46" s="224"/>
      <c r="CF46" s="19"/>
      <c r="CG46" s="17"/>
      <c r="CH46" s="17"/>
    </row>
    <row r="47" spans="1:86" ht="14.25" customHeight="1">
      <c r="A47" s="156" t="s">
        <v>109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7"/>
      <c r="AE47" s="150"/>
      <c r="AF47" s="96"/>
      <c r="AG47" s="96"/>
      <c r="AH47" s="96"/>
      <c r="AI47" s="96"/>
      <c r="AJ47" s="97"/>
      <c r="AK47" s="95" t="s">
        <v>218</v>
      </c>
      <c r="AL47" s="96"/>
      <c r="AM47" s="96"/>
      <c r="AN47" s="96"/>
      <c r="AO47" s="96"/>
      <c r="AP47" s="96"/>
      <c r="AQ47" s="96"/>
      <c r="AR47" s="96"/>
      <c r="AS47" s="97"/>
      <c r="AT47" s="178">
        <v>98200</v>
      </c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80"/>
      <c r="BK47" s="178">
        <v>27462.73</v>
      </c>
      <c r="BL47" s="179"/>
      <c r="BM47" s="179"/>
      <c r="BN47" s="179"/>
      <c r="BO47" s="179"/>
      <c r="BP47" s="179"/>
      <c r="BQ47" s="179"/>
      <c r="BR47" s="179"/>
      <c r="BS47" s="179"/>
      <c r="BT47" s="179"/>
      <c r="BU47" s="180"/>
      <c r="BV47" s="178">
        <f t="shared" si="1"/>
        <v>70737.27</v>
      </c>
      <c r="BW47" s="179"/>
      <c r="BX47" s="179"/>
      <c r="BY47" s="179"/>
      <c r="BZ47" s="179"/>
      <c r="CA47" s="179"/>
      <c r="CB47" s="179"/>
      <c r="CC47" s="179"/>
      <c r="CD47" s="179"/>
      <c r="CE47" s="180"/>
      <c r="CF47" s="23"/>
      <c r="CG47" s="17"/>
      <c r="CH47" s="17"/>
    </row>
    <row r="48" spans="1:86" ht="23.25" customHeight="1">
      <c r="A48" s="174" t="s">
        <v>178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7"/>
      <c r="AE48" s="150"/>
      <c r="AF48" s="96"/>
      <c r="AG48" s="96"/>
      <c r="AH48" s="96"/>
      <c r="AI48" s="96"/>
      <c r="AJ48" s="97"/>
      <c r="AK48" s="95" t="s">
        <v>219</v>
      </c>
      <c r="AL48" s="96"/>
      <c r="AM48" s="96"/>
      <c r="AN48" s="96"/>
      <c r="AO48" s="96"/>
      <c r="AP48" s="96"/>
      <c r="AQ48" s="96"/>
      <c r="AR48" s="96"/>
      <c r="AS48" s="97"/>
      <c r="AT48" s="178">
        <v>41100</v>
      </c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80"/>
      <c r="BK48" s="178">
        <v>7215.12</v>
      </c>
      <c r="BL48" s="179"/>
      <c r="BM48" s="179"/>
      <c r="BN48" s="179"/>
      <c r="BO48" s="179"/>
      <c r="BP48" s="179"/>
      <c r="BQ48" s="179"/>
      <c r="BR48" s="179"/>
      <c r="BS48" s="179"/>
      <c r="BT48" s="179"/>
      <c r="BU48" s="180"/>
      <c r="BV48" s="178">
        <f t="shared" si="1"/>
        <v>33884.88</v>
      </c>
      <c r="BW48" s="179"/>
      <c r="BX48" s="179"/>
      <c r="BY48" s="179"/>
      <c r="BZ48" s="179"/>
      <c r="CA48" s="179"/>
      <c r="CB48" s="179"/>
      <c r="CC48" s="179"/>
      <c r="CD48" s="179"/>
      <c r="CE48" s="180"/>
      <c r="CF48" s="23"/>
      <c r="CG48" s="17"/>
      <c r="CH48" s="17"/>
    </row>
    <row r="49" spans="1:86" ht="14.25" customHeight="1">
      <c r="A49" s="151" t="s">
        <v>157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2"/>
      <c r="AE49" s="150"/>
      <c r="AF49" s="96"/>
      <c r="AG49" s="96"/>
      <c r="AH49" s="96"/>
      <c r="AI49" s="96"/>
      <c r="AJ49" s="97"/>
      <c r="AK49" s="153" t="s">
        <v>181</v>
      </c>
      <c r="AL49" s="154"/>
      <c r="AM49" s="154"/>
      <c r="AN49" s="154"/>
      <c r="AO49" s="154"/>
      <c r="AP49" s="154"/>
      <c r="AQ49" s="154"/>
      <c r="AR49" s="154"/>
      <c r="AS49" s="155"/>
      <c r="AT49" s="163">
        <f>AT46</f>
        <v>139300</v>
      </c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5"/>
      <c r="BK49" s="162">
        <f>BK46</f>
        <v>34677.85</v>
      </c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>
        <f t="shared" si="1"/>
        <v>104622.15</v>
      </c>
      <c r="BW49" s="162"/>
      <c r="BX49" s="162"/>
      <c r="BY49" s="162"/>
      <c r="BZ49" s="162"/>
      <c r="CA49" s="162"/>
      <c r="CB49" s="162"/>
      <c r="CC49" s="162"/>
      <c r="CD49" s="162"/>
      <c r="CE49" s="162"/>
      <c r="CF49" s="22"/>
      <c r="CG49" s="17"/>
      <c r="CH49" s="17"/>
    </row>
    <row r="50" spans="1:86" ht="14.25" customHeight="1">
      <c r="A50" s="156" t="s">
        <v>179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  <c r="AE50" s="158"/>
      <c r="AF50" s="89"/>
      <c r="AG50" s="89"/>
      <c r="AH50" s="89"/>
      <c r="AI50" s="89"/>
      <c r="AJ50" s="89"/>
      <c r="AK50" s="159" t="s">
        <v>252</v>
      </c>
      <c r="AL50" s="159"/>
      <c r="AM50" s="159"/>
      <c r="AN50" s="159"/>
      <c r="AO50" s="159"/>
      <c r="AP50" s="159"/>
      <c r="AQ50" s="159"/>
      <c r="AR50" s="159"/>
      <c r="AS50" s="159"/>
      <c r="AT50" s="166">
        <f>AT51</f>
        <v>100000</v>
      </c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>
        <f>BK51</f>
        <v>0</v>
      </c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>
        <f aca="true" t="shared" si="2" ref="BV50:BV66">AT50-BK50</f>
        <v>100000</v>
      </c>
      <c r="BW50" s="166"/>
      <c r="BX50" s="166"/>
      <c r="BY50" s="166"/>
      <c r="BZ50" s="166"/>
      <c r="CA50" s="166"/>
      <c r="CB50" s="166"/>
      <c r="CC50" s="166"/>
      <c r="CD50" s="166"/>
      <c r="CE50" s="166"/>
      <c r="CF50" s="29"/>
      <c r="CG50" s="17"/>
      <c r="CH50" s="17"/>
    </row>
    <row r="51" spans="1:86" ht="14.25" customHeight="1">
      <c r="A51" s="156" t="s">
        <v>176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7"/>
      <c r="AE51" s="150"/>
      <c r="AF51" s="96"/>
      <c r="AG51" s="96"/>
      <c r="AH51" s="96"/>
      <c r="AI51" s="96"/>
      <c r="AJ51" s="97"/>
      <c r="AK51" s="149" t="s">
        <v>220</v>
      </c>
      <c r="AL51" s="149"/>
      <c r="AM51" s="149"/>
      <c r="AN51" s="149"/>
      <c r="AO51" s="149"/>
      <c r="AP51" s="149"/>
      <c r="AQ51" s="149"/>
      <c r="AR51" s="149"/>
      <c r="AS51" s="149"/>
      <c r="AT51" s="178">
        <v>100000</v>
      </c>
      <c r="AU51" s="179"/>
      <c r="AV51" s="179"/>
      <c r="AW51" s="179"/>
      <c r="AX51" s="179"/>
      <c r="AY51" s="179"/>
      <c r="AZ51" s="179"/>
      <c r="BA51" s="179"/>
      <c r="BB51" s="179"/>
      <c r="BC51" s="26"/>
      <c r="BD51" s="26"/>
      <c r="BE51" s="26"/>
      <c r="BF51" s="26"/>
      <c r="BG51" s="26"/>
      <c r="BH51" s="26"/>
      <c r="BI51" s="26"/>
      <c r="BJ51" s="27"/>
      <c r="BK51" s="178">
        <v>0</v>
      </c>
      <c r="BL51" s="179"/>
      <c r="BM51" s="179"/>
      <c r="BN51" s="179"/>
      <c r="BO51" s="179"/>
      <c r="BP51" s="179"/>
      <c r="BQ51" s="179"/>
      <c r="BR51" s="180"/>
      <c r="BS51" s="12"/>
      <c r="BT51" s="12"/>
      <c r="BU51" s="12"/>
      <c r="BV51" s="167">
        <f t="shared" si="2"/>
        <v>100000</v>
      </c>
      <c r="BW51" s="167"/>
      <c r="BX51" s="167"/>
      <c r="BY51" s="167"/>
      <c r="BZ51" s="167"/>
      <c r="CA51" s="167"/>
      <c r="CB51" s="167"/>
      <c r="CC51" s="167"/>
      <c r="CD51" s="167"/>
      <c r="CE51" s="167"/>
      <c r="CF51" s="29"/>
      <c r="CG51" s="17"/>
      <c r="CH51" s="17"/>
    </row>
    <row r="52" spans="1:86" ht="14.25" customHeight="1">
      <c r="A52" s="151" t="s">
        <v>157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2"/>
      <c r="AE52" s="158"/>
      <c r="AF52" s="89"/>
      <c r="AG52" s="89"/>
      <c r="AH52" s="89"/>
      <c r="AI52" s="89"/>
      <c r="AJ52" s="89"/>
      <c r="AK52" s="169" t="s">
        <v>253</v>
      </c>
      <c r="AL52" s="169"/>
      <c r="AM52" s="169"/>
      <c r="AN52" s="169"/>
      <c r="AO52" s="169"/>
      <c r="AP52" s="169"/>
      <c r="AQ52" s="169"/>
      <c r="AR52" s="169"/>
      <c r="AS52" s="169"/>
      <c r="AT52" s="162">
        <f>AT50</f>
        <v>100000</v>
      </c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>
        <f>BK50</f>
        <v>0</v>
      </c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>
        <f t="shared" si="2"/>
        <v>100000</v>
      </c>
      <c r="BW52" s="162"/>
      <c r="BX52" s="162"/>
      <c r="BY52" s="162"/>
      <c r="BZ52" s="162"/>
      <c r="CA52" s="162"/>
      <c r="CB52" s="162"/>
      <c r="CC52" s="162"/>
      <c r="CD52" s="162"/>
      <c r="CE52" s="162"/>
      <c r="CF52" s="29"/>
      <c r="CG52" s="17"/>
      <c r="CH52" s="17"/>
    </row>
    <row r="53" spans="1:86" ht="14.25" customHeight="1">
      <c r="A53" s="156" t="s">
        <v>179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7"/>
      <c r="AE53" s="158"/>
      <c r="AF53" s="89"/>
      <c r="AG53" s="89"/>
      <c r="AH53" s="89"/>
      <c r="AI53" s="89"/>
      <c r="AJ53" s="89"/>
      <c r="AK53" s="159" t="s">
        <v>270</v>
      </c>
      <c r="AL53" s="159"/>
      <c r="AM53" s="159"/>
      <c r="AN53" s="159"/>
      <c r="AO53" s="159"/>
      <c r="AP53" s="159"/>
      <c r="AQ53" s="159"/>
      <c r="AR53" s="159"/>
      <c r="AS53" s="159"/>
      <c r="AT53" s="166">
        <f>AT54</f>
        <v>39500</v>
      </c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>
        <f>BK54</f>
        <v>39500</v>
      </c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>
        <f t="shared" si="2"/>
        <v>0</v>
      </c>
      <c r="BW53" s="166"/>
      <c r="BX53" s="166"/>
      <c r="BY53" s="166"/>
      <c r="BZ53" s="166"/>
      <c r="CA53" s="166"/>
      <c r="CB53" s="166"/>
      <c r="CC53" s="166"/>
      <c r="CD53" s="166"/>
      <c r="CE53" s="166"/>
      <c r="CF53" s="29"/>
      <c r="CG53" s="17"/>
      <c r="CH53" s="17"/>
    </row>
    <row r="54" spans="1:86" ht="14.25" customHeight="1">
      <c r="A54" s="156" t="s">
        <v>176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7"/>
      <c r="AE54" s="150"/>
      <c r="AF54" s="96"/>
      <c r="AG54" s="96"/>
      <c r="AH54" s="96"/>
      <c r="AI54" s="96"/>
      <c r="AJ54" s="97"/>
      <c r="AK54" s="95" t="s">
        <v>272</v>
      </c>
      <c r="AL54" s="96"/>
      <c r="AM54" s="96"/>
      <c r="AN54" s="96"/>
      <c r="AO54" s="96"/>
      <c r="AP54" s="96"/>
      <c r="AQ54" s="96"/>
      <c r="AR54" s="96"/>
      <c r="AS54" s="97"/>
      <c r="AT54" s="178">
        <v>39500</v>
      </c>
      <c r="AU54" s="179"/>
      <c r="AV54" s="179"/>
      <c r="AW54" s="179"/>
      <c r="AX54" s="179"/>
      <c r="AY54" s="179"/>
      <c r="AZ54" s="179"/>
      <c r="BA54" s="179"/>
      <c r="BB54" s="179"/>
      <c r="BC54" s="26"/>
      <c r="BD54" s="26"/>
      <c r="BE54" s="26"/>
      <c r="BF54" s="26"/>
      <c r="BG54" s="26"/>
      <c r="BH54" s="26"/>
      <c r="BI54" s="26"/>
      <c r="BJ54" s="27"/>
      <c r="BK54" s="178">
        <v>39500</v>
      </c>
      <c r="BL54" s="179"/>
      <c r="BM54" s="179"/>
      <c r="BN54" s="179"/>
      <c r="BO54" s="179"/>
      <c r="BP54" s="179"/>
      <c r="BQ54" s="179"/>
      <c r="BR54" s="180"/>
      <c r="BS54" s="12"/>
      <c r="BT54" s="12"/>
      <c r="BU54" s="12"/>
      <c r="BV54" s="167">
        <f t="shared" si="2"/>
        <v>0</v>
      </c>
      <c r="BW54" s="167"/>
      <c r="BX54" s="167"/>
      <c r="BY54" s="167"/>
      <c r="BZ54" s="167"/>
      <c r="CA54" s="167"/>
      <c r="CB54" s="167"/>
      <c r="CC54" s="167"/>
      <c r="CD54" s="167"/>
      <c r="CE54" s="167"/>
      <c r="CF54" s="29"/>
      <c r="CG54" s="17"/>
      <c r="CH54" s="17"/>
    </row>
    <row r="55" spans="1:86" ht="14.25" customHeight="1">
      <c r="A55" s="151" t="s">
        <v>157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2"/>
      <c r="AE55" s="158"/>
      <c r="AF55" s="89"/>
      <c r="AG55" s="89"/>
      <c r="AH55" s="89"/>
      <c r="AI55" s="89"/>
      <c r="AJ55" s="89"/>
      <c r="AK55" s="169" t="s">
        <v>271</v>
      </c>
      <c r="AL55" s="169"/>
      <c r="AM55" s="169"/>
      <c r="AN55" s="169"/>
      <c r="AO55" s="169"/>
      <c r="AP55" s="169"/>
      <c r="AQ55" s="169"/>
      <c r="AR55" s="169"/>
      <c r="AS55" s="169"/>
      <c r="AT55" s="162">
        <f>AT53</f>
        <v>39500</v>
      </c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>
        <f>BK53</f>
        <v>39500</v>
      </c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>
        <f t="shared" si="2"/>
        <v>0</v>
      </c>
      <c r="BW55" s="162"/>
      <c r="BX55" s="162"/>
      <c r="BY55" s="162"/>
      <c r="BZ55" s="162"/>
      <c r="CA55" s="162"/>
      <c r="CB55" s="162"/>
      <c r="CC55" s="162"/>
      <c r="CD55" s="162"/>
      <c r="CE55" s="162"/>
      <c r="CF55" s="29"/>
      <c r="CG55" s="17"/>
      <c r="CH55" s="17"/>
    </row>
    <row r="56" spans="1:86" ht="14.25" customHeight="1">
      <c r="A56" s="156" t="s">
        <v>179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7"/>
      <c r="AE56" s="158"/>
      <c r="AF56" s="89"/>
      <c r="AG56" s="89"/>
      <c r="AH56" s="89"/>
      <c r="AI56" s="89"/>
      <c r="AJ56" s="89"/>
      <c r="AK56" s="159" t="s">
        <v>254</v>
      </c>
      <c r="AL56" s="159"/>
      <c r="AM56" s="159"/>
      <c r="AN56" s="159"/>
      <c r="AO56" s="159"/>
      <c r="AP56" s="159"/>
      <c r="AQ56" s="159"/>
      <c r="AR56" s="159"/>
      <c r="AS56" s="159"/>
      <c r="AT56" s="166">
        <f>AT57</f>
        <v>368200</v>
      </c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>
        <f>BK57</f>
        <v>0</v>
      </c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>
        <f t="shared" si="2"/>
        <v>368200</v>
      </c>
      <c r="BW56" s="166"/>
      <c r="BX56" s="166"/>
      <c r="BY56" s="166"/>
      <c r="BZ56" s="166"/>
      <c r="CA56" s="166"/>
      <c r="CB56" s="166"/>
      <c r="CC56" s="166"/>
      <c r="CD56" s="166"/>
      <c r="CE56" s="166"/>
      <c r="CF56" s="29"/>
      <c r="CG56" s="17"/>
      <c r="CH56" s="17"/>
    </row>
    <row r="57" spans="1:86" ht="26.25" customHeight="1">
      <c r="A57" s="170" t="s">
        <v>158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1"/>
      <c r="AE57" s="150"/>
      <c r="AF57" s="96"/>
      <c r="AG57" s="96"/>
      <c r="AH57" s="96"/>
      <c r="AI57" s="96"/>
      <c r="AJ57" s="97"/>
      <c r="AK57" s="95" t="s">
        <v>221</v>
      </c>
      <c r="AL57" s="96"/>
      <c r="AM57" s="96"/>
      <c r="AN57" s="96"/>
      <c r="AO57" s="96"/>
      <c r="AP57" s="96"/>
      <c r="AQ57" s="96"/>
      <c r="AR57" s="96"/>
      <c r="AS57" s="97"/>
      <c r="AT57" s="178">
        <v>368200</v>
      </c>
      <c r="AU57" s="179"/>
      <c r="AV57" s="179"/>
      <c r="AW57" s="179"/>
      <c r="AX57" s="179"/>
      <c r="AY57" s="179"/>
      <c r="AZ57" s="179"/>
      <c r="BA57" s="179"/>
      <c r="BB57" s="179"/>
      <c r="BC57" s="26"/>
      <c r="BD57" s="26"/>
      <c r="BE57" s="26"/>
      <c r="BF57" s="26"/>
      <c r="BG57" s="26"/>
      <c r="BH57" s="26"/>
      <c r="BI57" s="26"/>
      <c r="BJ57" s="27"/>
      <c r="BK57" s="178">
        <v>0</v>
      </c>
      <c r="BL57" s="179"/>
      <c r="BM57" s="179"/>
      <c r="BN57" s="179"/>
      <c r="BO57" s="179"/>
      <c r="BP57" s="179"/>
      <c r="BQ57" s="179"/>
      <c r="BR57" s="180"/>
      <c r="BS57" s="12"/>
      <c r="BT57" s="12"/>
      <c r="BU57" s="12"/>
      <c r="BV57" s="167">
        <f t="shared" si="2"/>
        <v>368200</v>
      </c>
      <c r="BW57" s="167"/>
      <c r="BX57" s="167"/>
      <c r="BY57" s="167"/>
      <c r="BZ57" s="167"/>
      <c r="CA57" s="167"/>
      <c r="CB57" s="167"/>
      <c r="CC57" s="167"/>
      <c r="CD57" s="167"/>
      <c r="CE57" s="167"/>
      <c r="CF57" s="29"/>
      <c r="CG57" s="17"/>
      <c r="CH57" s="17"/>
    </row>
    <row r="58" spans="1:86" ht="14.25" customHeight="1">
      <c r="A58" s="151" t="s">
        <v>157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2"/>
      <c r="AE58" s="158"/>
      <c r="AF58" s="89"/>
      <c r="AG58" s="89"/>
      <c r="AH58" s="89"/>
      <c r="AI58" s="89"/>
      <c r="AJ58" s="89"/>
      <c r="AK58" s="169" t="s">
        <v>255</v>
      </c>
      <c r="AL58" s="169"/>
      <c r="AM58" s="169"/>
      <c r="AN58" s="169"/>
      <c r="AO58" s="169"/>
      <c r="AP58" s="169"/>
      <c r="AQ58" s="169"/>
      <c r="AR58" s="169"/>
      <c r="AS58" s="169"/>
      <c r="AT58" s="162">
        <f>AT56</f>
        <v>368200</v>
      </c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>
        <f>BK56</f>
        <v>0</v>
      </c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>
        <f t="shared" si="2"/>
        <v>368200</v>
      </c>
      <c r="BW58" s="162"/>
      <c r="BX58" s="162"/>
      <c r="BY58" s="162"/>
      <c r="BZ58" s="162"/>
      <c r="CA58" s="162"/>
      <c r="CB58" s="162"/>
      <c r="CC58" s="162"/>
      <c r="CD58" s="162"/>
      <c r="CE58" s="162"/>
      <c r="CF58" s="29"/>
      <c r="CG58" s="17"/>
      <c r="CH58" s="17"/>
    </row>
    <row r="59" spans="1:86" ht="14.25" customHeight="1">
      <c r="A59" s="156" t="s">
        <v>179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7"/>
      <c r="AE59" s="158"/>
      <c r="AF59" s="89"/>
      <c r="AG59" s="89"/>
      <c r="AH59" s="89"/>
      <c r="AI59" s="89"/>
      <c r="AJ59" s="89"/>
      <c r="AK59" s="159" t="s">
        <v>273</v>
      </c>
      <c r="AL59" s="159"/>
      <c r="AM59" s="159"/>
      <c r="AN59" s="159"/>
      <c r="AO59" s="159"/>
      <c r="AP59" s="159"/>
      <c r="AQ59" s="159"/>
      <c r="AR59" s="159"/>
      <c r="AS59" s="159"/>
      <c r="AT59" s="166">
        <f>AT60</f>
        <v>3048900</v>
      </c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>
        <f>BK60</f>
        <v>0</v>
      </c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>
        <f>AT59-BK59</f>
        <v>3048900</v>
      </c>
      <c r="BW59" s="166"/>
      <c r="BX59" s="166"/>
      <c r="BY59" s="166"/>
      <c r="BZ59" s="166"/>
      <c r="CA59" s="166"/>
      <c r="CB59" s="166"/>
      <c r="CC59" s="166"/>
      <c r="CD59" s="166"/>
      <c r="CE59" s="166"/>
      <c r="CF59" s="29"/>
      <c r="CG59" s="17"/>
      <c r="CH59" s="17"/>
    </row>
    <row r="60" spans="1:86" ht="26.25" customHeight="1">
      <c r="A60" s="170" t="s">
        <v>158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1"/>
      <c r="AE60" s="150"/>
      <c r="AF60" s="96"/>
      <c r="AG60" s="96"/>
      <c r="AH60" s="96"/>
      <c r="AI60" s="96"/>
      <c r="AJ60" s="97"/>
      <c r="AK60" s="95" t="s">
        <v>274</v>
      </c>
      <c r="AL60" s="96"/>
      <c r="AM60" s="96"/>
      <c r="AN60" s="96"/>
      <c r="AO60" s="96"/>
      <c r="AP60" s="96"/>
      <c r="AQ60" s="96"/>
      <c r="AR60" s="96"/>
      <c r="AS60" s="97"/>
      <c r="AT60" s="178">
        <v>3048900</v>
      </c>
      <c r="AU60" s="179"/>
      <c r="AV60" s="179"/>
      <c r="AW60" s="179"/>
      <c r="AX60" s="179"/>
      <c r="AY60" s="179"/>
      <c r="AZ60" s="179"/>
      <c r="BA60" s="179"/>
      <c r="BB60" s="179"/>
      <c r="BC60" s="26"/>
      <c r="BD60" s="26"/>
      <c r="BE60" s="26"/>
      <c r="BF60" s="26"/>
      <c r="BG60" s="26"/>
      <c r="BH60" s="26"/>
      <c r="BI60" s="26"/>
      <c r="BJ60" s="27"/>
      <c r="BK60" s="178">
        <v>0</v>
      </c>
      <c r="BL60" s="179"/>
      <c r="BM60" s="179"/>
      <c r="BN60" s="179"/>
      <c r="BO60" s="179"/>
      <c r="BP60" s="179"/>
      <c r="BQ60" s="179"/>
      <c r="BR60" s="180"/>
      <c r="BS60" s="12"/>
      <c r="BT60" s="12"/>
      <c r="BU60" s="12"/>
      <c r="BV60" s="167">
        <f>AT60-BK60</f>
        <v>3048900</v>
      </c>
      <c r="BW60" s="167"/>
      <c r="BX60" s="167"/>
      <c r="BY60" s="167"/>
      <c r="BZ60" s="167"/>
      <c r="CA60" s="167"/>
      <c r="CB60" s="167"/>
      <c r="CC60" s="167"/>
      <c r="CD60" s="167"/>
      <c r="CE60" s="167"/>
      <c r="CF60" s="29"/>
      <c r="CG60" s="17"/>
      <c r="CH60" s="17"/>
    </row>
    <row r="61" spans="1:86" ht="14.25" customHeight="1">
      <c r="A61" s="151" t="s">
        <v>157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2"/>
      <c r="AE61" s="158"/>
      <c r="AF61" s="89"/>
      <c r="AG61" s="89"/>
      <c r="AH61" s="89"/>
      <c r="AI61" s="89"/>
      <c r="AJ61" s="89"/>
      <c r="AK61" s="169" t="s">
        <v>275</v>
      </c>
      <c r="AL61" s="169"/>
      <c r="AM61" s="169"/>
      <c r="AN61" s="169"/>
      <c r="AO61" s="169"/>
      <c r="AP61" s="169"/>
      <c r="AQ61" s="169"/>
      <c r="AR61" s="169"/>
      <c r="AS61" s="169"/>
      <c r="AT61" s="162">
        <f>AT59</f>
        <v>3048900</v>
      </c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>
        <f>BK59</f>
        <v>0</v>
      </c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>
        <f>AT61-BK61</f>
        <v>3048900</v>
      </c>
      <c r="BW61" s="162"/>
      <c r="BX61" s="162"/>
      <c r="BY61" s="162"/>
      <c r="BZ61" s="162"/>
      <c r="CA61" s="162"/>
      <c r="CB61" s="162"/>
      <c r="CC61" s="162"/>
      <c r="CD61" s="162"/>
      <c r="CE61" s="162"/>
      <c r="CF61" s="29"/>
      <c r="CG61" s="17"/>
      <c r="CH61" s="17"/>
    </row>
    <row r="62" spans="1:86" ht="14.25" customHeight="1">
      <c r="A62" s="156" t="s">
        <v>179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7"/>
      <c r="AE62" s="158"/>
      <c r="AF62" s="89"/>
      <c r="AG62" s="89"/>
      <c r="AH62" s="89"/>
      <c r="AI62" s="89"/>
      <c r="AJ62" s="89"/>
      <c r="AK62" s="159" t="s">
        <v>256</v>
      </c>
      <c r="AL62" s="159"/>
      <c r="AM62" s="159"/>
      <c r="AN62" s="159"/>
      <c r="AO62" s="159"/>
      <c r="AP62" s="159"/>
      <c r="AQ62" s="159"/>
      <c r="AR62" s="159"/>
      <c r="AS62" s="159"/>
      <c r="AT62" s="166">
        <f>AT63+AT64</f>
        <v>220000</v>
      </c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>
        <f>BK63+BK64+BK65</f>
        <v>17693.81</v>
      </c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>
        <f t="shared" si="2"/>
        <v>202306.19</v>
      </c>
      <c r="BW62" s="166"/>
      <c r="BX62" s="166"/>
      <c r="BY62" s="166"/>
      <c r="BZ62" s="166"/>
      <c r="CA62" s="166"/>
      <c r="CB62" s="166"/>
      <c r="CC62" s="166"/>
      <c r="CD62" s="166"/>
      <c r="CE62" s="166"/>
      <c r="CF62" s="29"/>
      <c r="CG62" s="17"/>
      <c r="CH62" s="17"/>
    </row>
    <row r="63" spans="1:86" ht="22.5" customHeight="1">
      <c r="A63" s="170" t="s">
        <v>112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1"/>
      <c r="AE63" s="150"/>
      <c r="AF63" s="96"/>
      <c r="AG63" s="96"/>
      <c r="AH63" s="96"/>
      <c r="AI63" s="96"/>
      <c r="AJ63" s="97"/>
      <c r="AK63" s="95" t="s">
        <v>222</v>
      </c>
      <c r="AL63" s="96"/>
      <c r="AM63" s="96"/>
      <c r="AN63" s="96"/>
      <c r="AO63" s="96"/>
      <c r="AP63" s="96"/>
      <c r="AQ63" s="96"/>
      <c r="AR63" s="96"/>
      <c r="AS63" s="97"/>
      <c r="AT63" s="178">
        <v>220000</v>
      </c>
      <c r="AU63" s="179"/>
      <c r="AV63" s="179"/>
      <c r="AW63" s="179"/>
      <c r="AX63" s="179"/>
      <c r="AY63" s="179"/>
      <c r="AZ63" s="179"/>
      <c r="BA63" s="179"/>
      <c r="BB63" s="179"/>
      <c r="BC63" s="26"/>
      <c r="BD63" s="26"/>
      <c r="BE63" s="26"/>
      <c r="BF63" s="26"/>
      <c r="BG63" s="26"/>
      <c r="BH63" s="26"/>
      <c r="BI63" s="26"/>
      <c r="BJ63" s="27"/>
      <c r="BK63" s="178">
        <v>17693.81</v>
      </c>
      <c r="BL63" s="179"/>
      <c r="BM63" s="179"/>
      <c r="BN63" s="179"/>
      <c r="BO63" s="179"/>
      <c r="BP63" s="179"/>
      <c r="BQ63" s="179"/>
      <c r="BR63" s="180"/>
      <c r="BS63" s="12"/>
      <c r="BT63" s="12"/>
      <c r="BU63" s="12"/>
      <c r="BV63" s="167">
        <f t="shared" si="2"/>
        <v>202306.19</v>
      </c>
      <c r="BW63" s="167"/>
      <c r="BX63" s="167"/>
      <c r="BY63" s="167"/>
      <c r="BZ63" s="167"/>
      <c r="CA63" s="167"/>
      <c r="CB63" s="167"/>
      <c r="CC63" s="167"/>
      <c r="CD63" s="167"/>
      <c r="CE63" s="167"/>
      <c r="CF63" s="29"/>
      <c r="CG63" s="17"/>
      <c r="CH63" s="17"/>
    </row>
    <row r="64" spans="1:86" ht="26.25" customHeight="1">
      <c r="A64" s="170" t="s">
        <v>158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1"/>
      <c r="AE64" s="150"/>
      <c r="AF64" s="96"/>
      <c r="AG64" s="96"/>
      <c r="AH64" s="96"/>
      <c r="AI64" s="96"/>
      <c r="AJ64" s="97"/>
      <c r="AK64" s="95" t="s">
        <v>223</v>
      </c>
      <c r="AL64" s="96"/>
      <c r="AM64" s="96"/>
      <c r="AN64" s="96"/>
      <c r="AO64" s="96"/>
      <c r="AP64" s="96"/>
      <c r="AQ64" s="96"/>
      <c r="AR64" s="96"/>
      <c r="AS64" s="97"/>
      <c r="AT64" s="178">
        <v>0</v>
      </c>
      <c r="AU64" s="179"/>
      <c r="AV64" s="179"/>
      <c r="AW64" s="179"/>
      <c r="AX64" s="179"/>
      <c r="AY64" s="179"/>
      <c r="AZ64" s="179"/>
      <c r="BA64" s="179"/>
      <c r="BB64" s="179"/>
      <c r="BC64" s="26"/>
      <c r="BD64" s="26"/>
      <c r="BE64" s="26"/>
      <c r="BF64" s="26"/>
      <c r="BG64" s="26"/>
      <c r="BH64" s="26"/>
      <c r="BI64" s="26"/>
      <c r="BJ64" s="27"/>
      <c r="BK64" s="178">
        <v>0</v>
      </c>
      <c r="BL64" s="179"/>
      <c r="BM64" s="179"/>
      <c r="BN64" s="179"/>
      <c r="BO64" s="179"/>
      <c r="BP64" s="179"/>
      <c r="BQ64" s="179"/>
      <c r="BR64" s="180"/>
      <c r="BS64" s="12"/>
      <c r="BT64" s="12"/>
      <c r="BU64" s="12"/>
      <c r="BV64" s="167">
        <f>AT64-BK64</f>
        <v>0</v>
      </c>
      <c r="BW64" s="167"/>
      <c r="BX64" s="167"/>
      <c r="BY64" s="167"/>
      <c r="BZ64" s="167"/>
      <c r="CA64" s="167"/>
      <c r="CB64" s="167"/>
      <c r="CC64" s="167"/>
      <c r="CD64" s="167"/>
      <c r="CE64" s="167"/>
      <c r="CF64" s="29"/>
      <c r="CG64" s="17"/>
      <c r="CH64" s="17"/>
    </row>
    <row r="65" spans="1:86" ht="14.25" customHeight="1">
      <c r="A65" s="156" t="s">
        <v>257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7"/>
      <c r="AE65" s="150"/>
      <c r="AF65" s="96"/>
      <c r="AG65" s="96"/>
      <c r="AH65" s="96"/>
      <c r="AI65" s="96"/>
      <c r="AJ65" s="97"/>
      <c r="AK65" s="95" t="s">
        <v>224</v>
      </c>
      <c r="AL65" s="96"/>
      <c r="AM65" s="96"/>
      <c r="AN65" s="96"/>
      <c r="AO65" s="96"/>
      <c r="AP65" s="96"/>
      <c r="AQ65" s="96"/>
      <c r="AR65" s="96"/>
      <c r="AS65" s="97"/>
      <c r="AT65" s="178">
        <v>0</v>
      </c>
      <c r="AU65" s="179"/>
      <c r="AV65" s="179"/>
      <c r="AW65" s="179"/>
      <c r="AX65" s="179"/>
      <c r="AY65" s="179"/>
      <c r="AZ65" s="179"/>
      <c r="BA65" s="179"/>
      <c r="BB65" s="179"/>
      <c r="BC65" s="26"/>
      <c r="BD65" s="26"/>
      <c r="BE65" s="26"/>
      <c r="BF65" s="26"/>
      <c r="BG65" s="26"/>
      <c r="BH65" s="26"/>
      <c r="BI65" s="26"/>
      <c r="BJ65" s="27"/>
      <c r="BK65" s="178">
        <v>0</v>
      </c>
      <c r="BL65" s="179"/>
      <c r="BM65" s="179"/>
      <c r="BN65" s="179"/>
      <c r="BO65" s="179"/>
      <c r="BP65" s="179"/>
      <c r="BQ65" s="179"/>
      <c r="BR65" s="180"/>
      <c r="BS65" s="12"/>
      <c r="BT65" s="12"/>
      <c r="BU65" s="12"/>
      <c r="BV65" s="167">
        <f>AT65-BK65</f>
        <v>0</v>
      </c>
      <c r="BW65" s="167"/>
      <c r="BX65" s="167"/>
      <c r="BY65" s="167"/>
      <c r="BZ65" s="167"/>
      <c r="CA65" s="167"/>
      <c r="CB65" s="167"/>
      <c r="CC65" s="167"/>
      <c r="CD65" s="167"/>
      <c r="CE65" s="167"/>
      <c r="CF65" s="29"/>
      <c r="CG65" s="17"/>
      <c r="CH65" s="17"/>
    </row>
    <row r="66" spans="1:86" ht="14.25" customHeight="1">
      <c r="A66" s="151" t="s">
        <v>157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2"/>
      <c r="AE66" s="158"/>
      <c r="AF66" s="89"/>
      <c r="AG66" s="89"/>
      <c r="AH66" s="89"/>
      <c r="AI66" s="89"/>
      <c r="AJ66" s="89"/>
      <c r="AK66" s="153" t="s">
        <v>258</v>
      </c>
      <c r="AL66" s="154"/>
      <c r="AM66" s="154"/>
      <c r="AN66" s="154"/>
      <c r="AO66" s="154"/>
      <c r="AP66" s="154"/>
      <c r="AQ66" s="154"/>
      <c r="AR66" s="154"/>
      <c r="AS66" s="155"/>
      <c r="AT66" s="162">
        <f>AT62+AT65</f>
        <v>220000</v>
      </c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>
        <f>BK62</f>
        <v>17693.81</v>
      </c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>
        <f t="shared" si="2"/>
        <v>202306.19</v>
      </c>
      <c r="BW66" s="162"/>
      <c r="BX66" s="162"/>
      <c r="BY66" s="162"/>
      <c r="BZ66" s="162"/>
      <c r="CA66" s="162"/>
      <c r="CB66" s="162"/>
      <c r="CC66" s="162"/>
      <c r="CD66" s="162"/>
      <c r="CE66" s="162"/>
      <c r="CF66" s="29"/>
      <c r="CG66" s="17"/>
      <c r="CH66" s="17"/>
    </row>
    <row r="67" spans="1:86" ht="22.5" customHeight="1">
      <c r="A67" s="174" t="s">
        <v>177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6"/>
      <c r="AE67" s="158"/>
      <c r="AF67" s="89"/>
      <c r="AG67" s="89"/>
      <c r="AH67" s="89"/>
      <c r="AI67" s="89"/>
      <c r="AJ67" s="89"/>
      <c r="AK67" s="159" t="s">
        <v>259</v>
      </c>
      <c r="AL67" s="159"/>
      <c r="AM67" s="159"/>
      <c r="AN67" s="159"/>
      <c r="AO67" s="159"/>
      <c r="AP67" s="159"/>
      <c r="AQ67" s="159"/>
      <c r="AR67" s="159"/>
      <c r="AS67" s="159"/>
      <c r="AT67" s="166">
        <f>AT68</f>
        <v>1906000</v>
      </c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>
        <f>BK68</f>
        <v>466161.35</v>
      </c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>
        <f aca="true" t="shared" si="3" ref="BV67:BV75">AT67-BK67</f>
        <v>1439838.65</v>
      </c>
      <c r="BW67" s="166"/>
      <c r="BX67" s="166"/>
      <c r="BY67" s="166"/>
      <c r="BZ67" s="166"/>
      <c r="CA67" s="166"/>
      <c r="CB67" s="166"/>
      <c r="CC67" s="166"/>
      <c r="CD67" s="166"/>
      <c r="CE67" s="166"/>
      <c r="CF67" s="30"/>
      <c r="CG67" s="17"/>
      <c r="CH67" s="17"/>
    </row>
    <row r="68" spans="1:86" ht="38.25" customHeight="1">
      <c r="A68" s="172" t="s">
        <v>228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3"/>
      <c r="AE68" s="150"/>
      <c r="AF68" s="96"/>
      <c r="AG68" s="96"/>
      <c r="AH68" s="96"/>
      <c r="AI68" s="96"/>
      <c r="AJ68" s="97"/>
      <c r="AK68" s="95" t="s">
        <v>225</v>
      </c>
      <c r="AL68" s="96"/>
      <c r="AM68" s="96"/>
      <c r="AN68" s="96"/>
      <c r="AO68" s="96"/>
      <c r="AP68" s="96"/>
      <c r="AQ68" s="96"/>
      <c r="AR68" s="96"/>
      <c r="AS68" s="97"/>
      <c r="AT68" s="178">
        <v>1906000</v>
      </c>
      <c r="AU68" s="179"/>
      <c r="AV68" s="179"/>
      <c r="AW68" s="179"/>
      <c r="AX68" s="179"/>
      <c r="AY68" s="179"/>
      <c r="AZ68" s="179"/>
      <c r="BA68" s="179"/>
      <c r="BB68" s="180"/>
      <c r="BC68" s="12"/>
      <c r="BD68" s="12"/>
      <c r="BE68" s="12"/>
      <c r="BF68" s="12"/>
      <c r="BG68" s="12"/>
      <c r="BH68" s="12"/>
      <c r="BI68" s="12"/>
      <c r="BJ68" s="12"/>
      <c r="BK68" s="167">
        <v>466161.35</v>
      </c>
      <c r="BL68" s="167"/>
      <c r="BM68" s="167"/>
      <c r="BN68" s="167"/>
      <c r="BO68" s="167"/>
      <c r="BP68" s="167"/>
      <c r="BQ68" s="167"/>
      <c r="BR68" s="167"/>
      <c r="BS68" s="12"/>
      <c r="BT68" s="12"/>
      <c r="BU68" s="12"/>
      <c r="BV68" s="167">
        <f t="shared" si="3"/>
        <v>1439838.65</v>
      </c>
      <c r="BW68" s="167"/>
      <c r="BX68" s="167"/>
      <c r="BY68" s="167"/>
      <c r="BZ68" s="167"/>
      <c r="CA68" s="167"/>
      <c r="CB68" s="167"/>
      <c r="CC68" s="167"/>
      <c r="CD68" s="167"/>
      <c r="CE68" s="167"/>
      <c r="CF68" s="25"/>
      <c r="CG68" s="17"/>
      <c r="CH68" s="17"/>
    </row>
    <row r="69" spans="1:86" ht="14.25" customHeight="1">
      <c r="A69" s="151" t="s">
        <v>157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2"/>
      <c r="AE69" s="150"/>
      <c r="AF69" s="96"/>
      <c r="AG69" s="96"/>
      <c r="AH69" s="96"/>
      <c r="AI69" s="96"/>
      <c r="AJ69" s="97"/>
      <c r="AK69" s="153" t="s">
        <v>260</v>
      </c>
      <c r="AL69" s="154"/>
      <c r="AM69" s="154"/>
      <c r="AN69" s="154"/>
      <c r="AO69" s="154"/>
      <c r="AP69" s="154"/>
      <c r="AQ69" s="154"/>
      <c r="AR69" s="154"/>
      <c r="AS69" s="155"/>
      <c r="AT69" s="163">
        <f>AT67</f>
        <v>1906000</v>
      </c>
      <c r="AU69" s="164"/>
      <c r="AV69" s="164"/>
      <c r="AW69" s="164"/>
      <c r="AX69" s="164"/>
      <c r="AY69" s="164"/>
      <c r="AZ69" s="164"/>
      <c r="BA69" s="164"/>
      <c r="BB69" s="165"/>
      <c r="BC69" s="31"/>
      <c r="BD69" s="31"/>
      <c r="BE69" s="31"/>
      <c r="BF69" s="31"/>
      <c r="BG69" s="31"/>
      <c r="BH69" s="31"/>
      <c r="BI69" s="31"/>
      <c r="BJ69" s="31"/>
      <c r="BK69" s="162">
        <f>BK67</f>
        <v>466161.35</v>
      </c>
      <c r="BL69" s="162"/>
      <c r="BM69" s="162"/>
      <c r="BN69" s="162"/>
      <c r="BO69" s="162"/>
      <c r="BP69" s="162"/>
      <c r="BQ69" s="162"/>
      <c r="BR69" s="162"/>
      <c r="BS69" s="31"/>
      <c r="BT69" s="31"/>
      <c r="BU69" s="31"/>
      <c r="BV69" s="162">
        <f t="shared" si="3"/>
        <v>1439838.65</v>
      </c>
      <c r="BW69" s="162"/>
      <c r="BX69" s="162"/>
      <c r="BY69" s="162"/>
      <c r="BZ69" s="162"/>
      <c r="CA69" s="162"/>
      <c r="CB69" s="162"/>
      <c r="CC69" s="162"/>
      <c r="CD69" s="162"/>
      <c r="CE69" s="162"/>
      <c r="CF69" s="29"/>
      <c r="CG69" s="17"/>
      <c r="CH69" s="17"/>
    </row>
    <row r="70" spans="1:86" ht="27" customHeight="1">
      <c r="A70" s="174" t="s">
        <v>233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6"/>
      <c r="AE70" s="158"/>
      <c r="AF70" s="89"/>
      <c r="AG70" s="89"/>
      <c r="AH70" s="89"/>
      <c r="AI70" s="89"/>
      <c r="AJ70" s="89"/>
      <c r="AK70" s="159" t="s">
        <v>226</v>
      </c>
      <c r="AL70" s="159"/>
      <c r="AM70" s="159"/>
      <c r="AN70" s="159"/>
      <c r="AO70" s="159"/>
      <c r="AP70" s="159"/>
      <c r="AQ70" s="159"/>
      <c r="AR70" s="159"/>
      <c r="AS70" s="159"/>
      <c r="AT70" s="166">
        <f>SUM(AT71:BJ71)</f>
        <v>770323.5</v>
      </c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>
        <f>BK71</f>
        <v>165658.51</v>
      </c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>
        <f t="shared" si="3"/>
        <v>604664.99</v>
      </c>
      <c r="BW70" s="166"/>
      <c r="BX70" s="166"/>
      <c r="BY70" s="166"/>
      <c r="BZ70" s="166"/>
      <c r="CA70" s="166"/>
      <c r="CB70" s="166"/>
      <c r="CC70" s="166"/>
      <c r="CD70" s="166"/>
      <c r="CE70" s="166"/>
      <c r="CF70" s="30"/>
      <c r="CG70" s="17"/>
      <c r="CH70" s="17"/>
    </row>
    <row r="71" spans="1:86" ht="36" customHeight="1">
      <c r="A71" s="172" t="s">
        <v>228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3"/>
      <c r="AE71" s="150"/>
      <c r="AF71" s="96"/>
      <c r="AG71" s="96"/>
      <c r="AH71" s="96"/>
      <c r="AI71" s="96"/>
      <c r="AJ71" s="97"/>
      <c r="AK71" s="95" t="s">
        <v>227</v>
      </c>
      <c r="AL71" s="96"/>
      <c r="AM71" s="96"/>
      <c r="AN71" s="96"/>
      <c r="AO71" s="96"/>
      <c r="AP71" s="96"/>
      <c r="AQ71" s="96"/>
      <c r="AR71" s="96"/>
      <c r="AS71" s="97"/>
      <c r="AT71" s="178">
        <v>770323.5</v>
      </c>
      <c r="AU71" s="179"/>
      <c r="AV71" s="179"/>
      <c r="AW71" s="179"/>
      <c r="AX71" s="179"/>
      <c r="AY71" s="179"/>
      <c r="AZ71" s="179"/>
      <c r="BA71" s="179"/>
      <c r="BB71" s="180"/>
      <c r="BC71" s="12"/>
      <c r="BD71" s="12"/>
      <c r="BE71" s="12"/>
      <c r="BF71" s="12"/>
      <c r="BG71" s="12"/>
      <c r="BH71" s="12"/>
      <c r="BI71" s="12"/>
      <c r="BJ71" s="12"/>
      <c r="BK71" s="167">
        <v>165658.51</v>
      </c>
      <c r="BL71" s="167"/>
      <c r="BM71" s="167"/>
      <c r="BN71" s="167"/>
      <c r="BO71" s="167"/>
      <c r="BP71" s="167"/>
      <c r="BQ71" s="167"/>
      <c r="BR71" s="167"/>
      <c r="BS71" s="12"/>
      <c r="BT71" s="12"/>
      <c r="BU71" s="12"/>
      <c r="BV71" s="167">
        <f t="shared" si="3"/>
        <v>604664.99</v>
      </c>
      <c r="BW71" s="167"/>
      <c r="BX71" s="167"/>
      <c r="BY71" s="167"/>
      <c r="BZ71" s="167"/>
      <c r="CA71" s="167"/>
      <c r="CB71" s="167"/>
      <c r="CC71" s="167"/>
      <c r="CD71" s="167"/>
      <c r="CE71" s="167"/>
      <c r="CF71" s="25"/>
      <c r="CG71" s="17"/>
      <c r="CH71" s="17"/>
    </row>
    <row r="72" spans="1:86" ht="14.25" customHeight="1">
      <c r="A72" s="151" t="s">
        <v>157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2"/>
      <c r="AE72" s="150"/>
      <c r="AF72" s="96"/>
      <c r="AG72" s="96"/>
      <c r="AH72" s="96"/>
      <c r="AI72" s="96"/>
      <c r="AJ72" s="97"/>
      <c r="AK72" s="153" t="s">
        <v>261</v>
      </c>
      <c r="AL72" s="154"/>
      <c r="AM72" s="154"/>
      <c r="AN72" s="154"/>
      <c r="AO72" s="154"/>
      <c r="AP72" s="154"/>
      <c r="AQ72" s="154"/>
      <c r="AR72" s="154"/>
      <c r="AS72" s="155"/>
      <c r="AT72" s="163">
        <f>AT70</f>
        <v>770323.5</v>
      </c>
      <c r="AU72" s="164"/>
      <c r="AV72" s="164"/>
      <c r="AW72" s="164"/>
      <c r="AX72" s="164"/>
      <c r="AY72" s="164"/>
      <c r="AZ72" s="164"/>
      <c r="BA72" s="164"/>
      <c r="BB72" s="165"/>
      <c r="BC72" s="21"/>
      <c r="BD72" s="21"/>
      <c r="BE72" s="21"/>
      <c r="BF72" s="21"/>
      <c r="BG72" s="21"/>
      <c r="BH72" s="21"/>
      <c r="BI72" s="21"/>
      <c r="BJ72" s="21"/>
      <c r="BK72" s="162">
        <f>BK70</f>
        <v>165658.51</v>
      </c>
      <c r="BL72" s="162"/>
      <c r="BM72" s="162"/>
      <c r="BN72" s="162"/>
      <c r="BO72" s="162"/>
      <c r="BP72" s="162"/>
      <c r="BQ72" s="162"/>
      <c r="BR72" s="162"/>
      <c r="BS72" s="21"/>
      <c r="BT72" s="21"/>
      <c r="BU72" s="21"/>
      <c r="BV72" s="162">
        <f t="shared" si="3"/>
        <v>604664.99</v>
      </c>
      <c r="BW72" s="162"/>
      <c r="BX72" s="162"/>
      <c r="BY72" s="162"/>
      <c r="BZ72" s="162"/>
      <c r="CA72" s="162"/>
      <c r="CB72" s="162"/>
      <c r="CC72" s="162"/>
      <c r="CD72" s="162"/>
      <c r="CE72" s="162"/>
      <c r="CF72" s="29"/>
      <c r="CG72" s="17"/>
      <c r="CH72" s="17"/>
    </row>
    <row r="73" spans="1:86" ht="14.25" customHeight="1">
      <c r="A73" s="156" t="s">
        <v>179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7"/>
      <c r="AE73" s="158"/>
      <c r="AF73" s="89"/>
      <c r="AG73" s="89"/>
      <c r="AH73" s="89"/>
      <c r="AI73" s="89"/>
      <c r="AJ73" s="89"/>
      <c r="AK73" s="159" t="s">
        <v>229</v>
      </c>
      <c r="AL73" s="159"/>
      <c r="AM73" s="159"/>
      <c r="AN73" s="159"/>
      <c r="AO73" s="159"/>
      <c r="AP73" s="159"/>
      <c r="AQ73" s="159"/>
      <c r="AR73" s="159"/>
      <c r="AS73" s="159"/>
      <c r="AT73" s="166">
        <f>AT74</f>
        <v>108000</v>
      </c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>
        <f>BK74</f>
        <v>8889.21</v>
      </c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>
        <f t="shared" si="3"/>
        <v>99110.79000000001</v>
      </c>
      <c r="BW73" s="166"/>
      <c r="BX73" s="166"/>
      <c r="BY73" s="166"/>
      <c r="BZ73" s="166"/>
      <c r="CA73" s="166"/>
      <c r="CB73" s="166"/>
      <c r="CC73" s="166"/>
      <c r="CD73" s="166"/>
      <c r="CE73" s="166"/>
      <c r="CF73" s="29"/>
      <c r="CG73" s="17"/>
      <c r="CH73" s="17"/>
    </row>
    <row r="74" spans="1:86" ht="45" customHeight="1">
      <c r="A74" s="170" t="s">
        <v>232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1"/>
      <c r="AE74" s="150"/>
      <c r="AF74" s="96"/>
      <c r="AG74" s="96"/>
      <c r="AH74" s="96"/>
      <c r="AI74" s="96"/>
      <c r="AJ74" s="97"/>
      <c r="AK74" s="95" t="s">
        <v>230</v>
      </c>
      <c r="AL74" s="96"/>
      <c r="AM74" s="96"/>
      <c r="AN74" s="96"/>
      <c r="AO74" s="96"/>
      <c r="AP74" s="96"/>
      <c r="AQ74" s="96"/>
      <c r="AR74" s="96"/>
      <c r="AS74" s="97"/>
      <c r="AT74" s="178">
        <v>108000</v>
      </c>
      <c r="AU74" s="179"/>
      <c r="AV74" s="179"/>
      <c r="AW74" s="179"/>
      <c r="AX74" s="179"/>
      <c r="AY74" s="179"/>
      <c r="AZ74" s="179"/>
      <c r="BA74" s="179"/>
      <c r="BB74" s="179"/>
      <c r="BC74" s="26"/>
      <c r="BD74" s="26"/>
      <c r="BE74" s="26"/>
      <c r="BF74" s="26"/>
      <c r="BG74" s="26"/>
      <c r="BH74" s="26"/>
      <c r="BI74" s="26"/>
      <c r="BJ74" s="27"/>
      <c r="BK74" s="178">
        <v>8889.21</v>
      </c>
      <c r="BL74" s="179"/>
      <c r="BM74" s="179"/>
      <c r="BN74" s="179"/>
      <c r="BO74" s="179"/>
      <c r="BP74" s="179"/>
      <c r="BQ74" s="179"/>
      <c r="BR74" s="180"/>
      <c r="BS74" s="12"/>
      <c r="BT74" s="12"/>
      <c r="BU74" s="12"/>
      <c r="BV74" s="167">
        <f t="shared" si="3"/>
        <v>99110.79000000001</v>
      </c>
      <c r="BW74" s="167"/>
      <c r="BX74" s="167"/>
      <c r="BY74" s="167"/>
      <c r="BZ74" s="167"/>
      <c r="CA74" s="167"/>
      <c r="CB74" s="167"/>
      <c r="CC74" s="167"/>
      <c r="CD74" s="167"/>
      <c r="CE74" s="167"/>
      <c r="CF74" s="29"/>
      <c r="CG74" s="17"/>
      <c r="CH74" s="17"/>
    </row>
    <row r="75" spans="1:86" ht="14.25" customHeight="1">
      <c r="A75" s="151" t="s">
        <v>157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2"/>
      <c r="AE75" s="158"/>
      <c r="AF75" s="89"/>
      <c r="AG75" s="89"/>
      <c r="AH75" s="89"/>
      <c r="AI75" s="89"/>
      <c r="AJ75" s="89"/>
      <c r="AK75" s="153" t="s">
        <v>231</v>
      </c>
      <c r="AL75" s="154"/>
      <c r="AM75" s="154"/>
      <c r="AN75" s="154"/>
      <c r="AO75" s="154"/>
      <c r="AP75" s="154"/>
      <c r="AQ75" s="154"/>
      <c r="AR75" s="154"/>
      <c r="AS75" s="155"/>
      <c r="AT75" s="162">
        <f>AT73</f>
        <v>108000</v>
      </c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>
        <f>BK73</f>
        <v>8889.21</v>
      </c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>
        <f t="shared" si="3"/>
        <v>99110.79000000001</v>
      </c>
      <c r="BW75" s="162"/>
      <c r="BX75" s="162"/>
      <c r="BY75" s="162"/>
      <c r="BZ75" s="162"/>
      <c r="CA75" s="162"/>
      <c r="CB75" s="162"/>
      <c r="CC75" s="162"/>
      <c r="CD75" s="162"/>
      <c r="CE75" s="162"/>
      <c r="CF75" s="29"/>
      <c r="CG75" s="17"/>
      <c r="CH75" s="17"/>
    </row>
    <row r="76" spans="1:86" ht="14.25" customHeight="1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2"/>
      <c r="AE76" s="150"/>
      <c r="AF76" s="96"/>
      <c r="AG76" s="96"/>
      <c r="AH76" s="96"/>
      <c r="AI76" s="96"/>
      <c r="AJ76" s="97"/>
      <c r="AK76" s="181"/>
      <c r="AL76" s="182"/>
      <c r="AM76" s="182"/>
      <c r="AN76" s="182"/>
      <c r="AO76" s="182"/>
      <c r="AP76" s="182"/>
      <c r="AQ76" s="182"/>
      <c r="AR76" s="182"/>
      <c r="AS76" s="183"/>
      <c r="AT76" s="186"/>
      <c r="AU76" s="187"/>
      <c r="AV76" s="187"/>
      <c r="AW76" s="187"/>
      <c r="AX76" s="187"/>
      <c r="AY76" s="187"/>
      <c r="AZ76" s="187"/>
      <c r="BA76" s="187"/>
      <c r="BB76" s="188"/>
      <c r="BC76" s="32"/>
      <c r="BD76" s="32"/>
      <c r="BE76" s="32"/>
      <c r="BF76" s="32"/>
      <c r="BG76" s="32"/>
      <c r="BH76" s="32"/>
      <c r="BI76" s="32"/>
      <c r="BJ76" s="32"/>
      <c r="BK76" s="189"/>
      <c r="BL76" s="189"/>
      <c r="BM76" s="189"/>
      <c r="BN76" s="189"/>
      <c r="BO76" s="189"/>
      <c r="BP76" s="189"/>
      <c r="BQ76" s="189"/>
      <c r="BR76" s="189"/>
      <c r="BS76" s="32"/>
      <c r="BT76" s="32"/>
      <c r="BU76" s="32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28"/>
      <c r="CG76" s="17"/>
      <c r="CH76" s="17"/>
    </row>
    <row r="77" spans="1:86" ht="14.25" customHeight="1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5"/>
      <c r="AE77" s="150"/>
      <c r="AF77" s="96"/>
      <c r="AG77" s="96"/>
      <c r="AH77" s="96"/>
      <c r="AI77" s="96"/>
      <c r="AJ77" s="97"/>
      <c r="AK77" s="95"/>
      <c r="AL77" s="96"/>
      <c r="AM77" s="96"/>
      <c r="AN77" s="96"/>
      <c r="AO77" s="96"/>
      <c r="AP77" s="96"/>
      <c r="AQ77" s="96"/>
      <c r="AR77" s="96"/>
      <c r="AS77" s="97"/>
      <c r="AT77" s="178"/>
      <c r="AU77" s="179"/>
      <c r="AV77" s="179"/>
      <c r="AW77" s="179"/>
      <c r="AX77" s="179"/>
      <c r="AY77" s="179"/>
      <c r="AZ77" s="179"/>
      <c r="BA77" s="179"/>
      <c r="BB77" s="180"/>
      <c r="BC77" s="12"/>
      <c r="BD77" s="12"/>
      <c r="BE77" s="12"/>
      <c r="BF77" s="12"/>
      <c r="BG77" s="12"/>
      <c r="BH77" s="12"/>
      <c r="BI77" s="12"/>
      <c r="BJ77" s="12"/>
      <c r="BK77" s="167"/>
      <c r="BL77" s="167"/>
      <c r="BM77" s="167"/>
      <c r="BN77" s="167"/>
      <c r="BO77" s="167"/>
      <c r="BP77" s="167"/>
      <c r="BQ77" s="167"/>
      <c r="BR77" s="167"/>
      <c r="BS77" s="12"/>
      <c r="BT77" s="12"/>
      <c r="BU77" s="12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20"/>
      <c r="CG77" s="17"/>
      <c r="CH77" s="17"/>
    </row>
    <row r="78" spans="1:86" ht="14.25" customHeight="1">
      <c r="A78" s="184" t="s">
        <v>116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5"/>
      <c r="AE78" s="150"/>
      <c r="AF78" s="96"/>
      <c r="AG78" s="96"/>
      <c r="AH78" s="96"/>
      <c r="AI78" s="96"/>
      <c r="AJ78" s="97"/>
      <c r="AK78" s="95"/>
      <c r="AL78" s="96"/>
      <c r="AM78" s="96"/>
      <c r="AN78" s="96"/>
      <c r="AO78" s="96"/>
      <c r="AP78" s="96"/>
      <c r="AQ78" s="96"/>
      <c r="AR78" s="96"/>
      <c r="AS78" s="97"/>
      <c r="AT78" s="178"/>
      <c r="AU78" s="179"/>
      <c r="AV78" s="179"/>
      <c r="AW78" s="179"/>
      <c r="AX78" s="179"/>
      <c r="AY78" s="179"/>
      <c r="AZ78" s="179"/>
      <c r="BA78" s="179"/>
      <c r="BB78" s="180"/>
      <c r="BC78" s="12"/>
      <c r="BD78" s="12"/>
      <c r="BE78" s="12"/>
      <c r="BF78" s="12"/>
      <c r="BG78" s="12"/>
      <c r="BH78" s="12"/>
      <c r="BI78" s="12"/>
      <c r="BJ78" s="12"/>
      <c r="BK78" s="167"/>
      <c r="BL78" s="167"/>
      <c r="BM78" s="167"/>
      <c r="BN78" s="167"/>
      <c r="BO78" s="167"/>
      <c r="BP78" s="167"/>
      <c r="BQ78" s="167"/>
      <c r="BR78" s="167"/>
      <c r="BS78" s="12"/>
      <c r="BT78" s="12"/>
      <c r="BU78" s="12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20"/>
      <c r="CG78" s="17"/>
      <c r="CH78" s="17"/>
    </row>
    <row r="79" spans="1:86" ht="14.25" customHeight="1">
      <c r="A79" s="184" t="s">
        <v>117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5"/>
      <c r="AE79" s="150" t="s">
        <v>154</v>
      </c>
      <c r="AF79" s="96"/>
      <c r="AG79" s="96"/>
      <c r="AH79" s="96"/>
      <c r="AI79" s="96"/>
      <c r="AJ79" s="97"/>
      <c r="AK79" s="95"/>
      <c r="AL79" s="96"/>
      <c r="AM79" s="96"/>
      <c r="AN79" s="96"/>
      <c r="AO79" s="96"/>
      <c r="AP79" s="96"/>
      <c r="AQ79" s="96"/>
      <c r="AR79" s="96"/>
      <c r="AS79" s="97"/>
      <c r="AT79" s="186">
        <f>доходы!BB16-расходы!AT7</f>
        <v>-47623.5</v>
      </c>
      <c r="AU79" s="187"/>
      <c r="AV79" s="187"/>
      <c r="AW79" s="187"/>
      <c r="AX79" s="187"/>
      <c r="AY79" s="187"/>
      <c r="AZ79" s="187"/>
      <c r="BA79" s="187"/>
      <c r="BB79" s="188"/>
      <c r="BC79" s="12"/>
      <c r="BD79" s="12"/>
      <c r="BE79" s="12"/>
      <c r="BF79" s="12"/>
      <c r="BG79" s="12"/>
      <c r="BH79" s="12"/>
      <c r="BI79" s="12"/>
      <c r="BJ79" s="12"/>
      <c r="BK79" s="189">
        <f>доходы!BX16-расходы!BK7</f>
        <v>513.4399999999441</v>
      </c>
      <c r="BL79" s="189"/>
      <c r="BM79" s="189"/>
      <c r="BN79" s="189"/>
      <c r="BO79" s="189"/>
      <c r="BP79" s="189"/>
      <c r="BQ79" s="189"/>
      <c r="BR79" s="189"/>
      <c r="BS79" s="12"/>
      <c r="BT79" s="12"/>
      <c r="BU79" s="12"/>
      <c r="BV79" s="189">
        <f>AT79-BK79</f>
        <v>-48136.939999999944</v>
      </c>
      <c r="BW79" s="189"/>
      <c r="BX79" s="189"/>
      <c r="BY79" s="189"/>
      <c r="BZ79" s="189"/>
      <c r="CA79" s="189"/>
      <c r="CB79" s="189"/>
      <c r="CC79" s="189"/>
      <c r="CD79" s="189"/>
      <c r="CE79" s="189"/>
      <c r="CF79" s="20"/>
      <c r="CG79" s="17"/>
      <c r="CH79" s="17"/>
    </row>
  </sheetData>
  <sheetProtection/>
  <mergeCells count="451">
    <mergeCell ref="BK61:BU61"/>
    <mergeCell ref="BV61:CE61"/>
    <mergeCell ref="A61:AD61"/>
    <mergeCell ref="AE61:AJ61"/>
    <mergeCell ref="AK61:AS61"/>
    <mergeCell ref="AT61:BJ61"/>
    <mergeCell ref="BK59:BU59"/>
    <mergeCell ref="BV59:CE59"/>
    <mergeCell ref="A60:AD60"/>
    <mergeCell ref="AE60:AJ60"/>
    <mergeCell ref="AK60:AS60"/>
    <mergeCell ref="AT60:BB60"/>
    <mergeCell ref="BK60:BR60"/>
    <mergeCell ref="BV60:CE60"/>
    <mergeCell ref="A59:AD59"/>
    <mergeCell ref="AE59:AJ59"/>
    <mergeCell ref="BV54:CE54"/>
    <mergeCell ref="A55:AD55"/>
    <mergeCell ref="AE55:AJ55"/>
    <mergeCell ref="AK55:AS55"/>
    <mergeCell ref="AT55:BJ55"/>
    <mergeCell ref="BK55:BU55"/>
    <mergeCell ref="BV55:CE55"/>
    <mergeCell ref="A54:AD54"/>
    <mergeCell ref="AT54:BB54"/>
    <mergeCell ref="AK53:AS53"/>
    <mergeCell ref="AT53:BJ53"/>
    <mergeCell ref="AK59:AS59"/>
    <mergeCell ref="AT59:BJ59"/>
    <mergeCell ref="AT22:BJ22"/>
    <mergeCell ref="AE15:AJ15"/>
    <mergeCell ref="BK22:BU22"/>
    <mergeCell ref="AE18:AJ18"/>
    <mergeCell ref="AK18:AS18"/>
    <mergeCell ref="AK17:AS17"/>
    <mergeCell ref="AT17:BJ17"/>
    <mergeCell ref="AT18:BJ18"/>
    <mergeCell ref="AK22:AS22"/>
    <mergeCell ref="BK15:BR15"/>
    <mergeCell ref="BV22:CE22"/>
    <mergeCell ref="BK21:BU21"/>
    <mergeCell ref="BV21:CE21"/>
    <mergeCell ref="BV18:CE18"/>
    <mergeCell ref="AT21:BJ21"/>
    <mergeCell ref="BV17:CE17"/>
    <mergeCell ref="BV16:CE16"/>
    <mergeCell ref="BK18:BU18"/>
    <mergeCell ref="BK19:BU19"/>
    <mergeCell ref="BK17:BU17"/>
    <mergeCell ref="BK16:BR16"/>
    <mergeCell ref="AK15:AS15"/>
    <mergeCell ref="A21:AD21"/>
    <mergeCell ref="AE21:AJ21"/>
    <mergeCell ref="AK21:AS21"/>
    <mergeCell ref="A17:AD17"/>
    <mergeCell ref="AE17:AJ17"/>
    <mergeCell ref="A18:AD18"/>
    <mergeCell ref="A25:AD25"/>
    <mergeCell ref="A24:AD24"/>
    <mergeCell ref="AE24:AJ24"/>
    <mergeCell ref="AE22:AJ22"/>
    <mergeCell ref="A22:AD22"/>
    <mergeCell ref="A23:AD23"/>
    <mergeCell ref="AE23:AJ23"/>
    <mergeCell ref="BV15:CE15"/>
    <mergeCell ref="A20:AD20"/>
    <mergeCell ref="AE20:AJ20"/>
    <mergeCell ref="AK20:AS20"/>
    <mergeCell ref="AT20:BE20"/>
    <mergeCell ref="BK20:BR20"/>
    <mergeCell ref="BV20:CE20"/>
    <mergeCell ref="A19:AD19"/>
    <mergeCell ref="AE19:AJ19"/>
    <mergeCell ref="AK19:AS19"/>
    <mergeCell ref="BV13:CE13"/>
    <mergeCell ref="BV14:CE14"/>
    <mergeCell ref="AT33:BJ33"/>
    <mergeCell ref="AT30:BJ30"/>
    <mergeCell ref="BV30:CE30"/>
    <mergeCell ref="BK33:BU33"/>
    <mergeCell ref="BK32:BU32"/>
    <mergeCell ref="BK14:BR14"/>
    <mergeCell ref="AT19:BJ19"/>
    <mergeCell ref="BK31:BU31"/>
    <mergeCell ref="AT48:BJ48"/>
    <mergeCell ref="AE48:AJ48"/>
    <mergeCell ref="AE46:AJ46"/>
    <mergeCell ref="AT49:BJ49"/>
    <mergeCell ref="AK47:AS47"/>
    <mergeCell ref="AE49:AJ49"/>
    <mergeCell ref="AE47:AJ47"/>
    <mergeCell ref="AK48:AS48"/>
    <mergeCell ref="AT47:BJ47"/>
    <mergeCell ref="AT46:BE46"/>
    <mergeCell ref="AT50:BJ50"/>
    <mergeCell ref="AT43:BJ43"/>
    <mergeCell ref="BK54:BR54"/>
    <mergeCell ref="AK52:AS52"/>
    <mergeCell ref="AT52:BJ52"/>
    <mergeCell ref="AT51:BB51"/>
    <mergeCell ref="AK51:AS51"/>
    <mergeCell ref="AK50:AS50"/>
    <mergeCell ref="AK46:AS46"/>
    <mergeCell ref="AK49:AS49"/>
    <mergeCell ref="BK49:BU49"/>
    <mergeCell ref="BK50:BU50"/>
    <mergeCell ref="BK53:BU53"/>
    <mergeCell ref="BK36:BU36"/>
    <mergeCell ref="BK39:BU39"/>
    <mergeCell ref="BK46:BR46"/>
    <mergeCell ref="BK37:BU37"/>
    <mergeCell ref="BK44:BU44"/>
    <mergeCell ref="BK41:BU41"/>
    <mergeCell ref="BK40:BU40"/>
    <mergeCell ref="BV63:CE63"/>
    <mergeCell ref="BV64:CE64"/>
    <mergeCell ref="BV66:CE66"/>
    <mergeCell ref="BV65:CE65"/>
    <mergeCell ref="AT64:BB64"/>
    <mergeCell ref="BK57:BR57"/>
    <mergeCell ref="BK68:BR68"/>
    <mergeCell ref="BK67:BU67"/>
    <mergeCell ref="BK66:BU66"/>
    <mergeCell ref="AT65:BB65"/>
    <mergeCell ref="BK65:BR65"/>
    <mergeCell ref="AT67:BJ67"/>
    <mergeCell ref="BK64:BR64"/>
    <mergeCell ref="BK58:BU58"/>
    <mergeCell ref="BV45:CE45"/>
    <mergeCell ref="BV50:CE50"/>
    <mergeCell ref="BV52:CE52"/>
    <mergeCell ref="BV53:CE53"/>
    <mergeCell ref="BV43:CE43"/>
    <mergeCell ref="BV44:CE44"/>
    <mergeCell ref="BV38:CE38"/>
    <mergeCell ref="BV39:CE39"/>
    <mergeCell ref="BV41:CE41"/>
    <mergeCell ref="BV33:CE33"/>
    <mergeCell ref="BV32:CE32"/>
    <mergeCell ref="BV70:CE70"/>
    <mergeCell ref="BV37:CE37"/>
    <mergeCell ref="BV40:CE40"/>
    <mergeCell ref="BV42:CE42"/>
    <mergeCell ref="BV34:CE34"/>
    <mergeCell ref="BV62:CE62"/>
    <mergeCell ref="BV56:CE56"/>
    <mergeCell ref="BV57:CE57"/>
    <mergeCell ref="A64:AD64"/>
    <mergeCell ref="AE70:AJ70"/>
    <mergeCell ref="AE69:AJ69"/>
    <mergeCell ref="AE71:AJ71"/>
    <mergeCell ref="A66:AD66"/>
    <mergeCell ref="A70:AD70"/>
    <mergeCell ref="A68:AD68"/>
    <mergeCell ref="AE67:AJ67"/>
    <mergeCell ref="A69:AD69"/>
    <mergeCell ref="A67:AD67"/>
    <mergeCell ref="BV25:CE25"/>
    <mergeCell ref="BV28:CE28"/>
    <mergeCell ref="BV69:CE69"/>
    <mergeCell ref="BV58:CE58"/>
    <mergeCell ref="BV48:CE48"/>
    <mergeCell ref="BV46:CE46"/>
    <mergeCell ref="BV49:CE49"/>
    <mergeCell ref="BV47:CE47"/>
    <mergeCell ref="BV51:CE51"/>
    <mergeCell ref="BV68:CE68"/>
    <mergeCell ref="BV24:CE24"/>
    <mergeCell ref="BV23:CE23"/>
    <mergeCell ref="BV19:CE19"/>
    <mergeCell ref="BK29:BU29"/>
    <mergeCell ref="BK28:BU28"/>
    <mergeCell ref="BK27:BU27"/>
    <mergeCell ref="BK24:BU24"/>
    <mergeCell ref="BK26:BU26"/>
    <mergeCell ref="BV26:CE26"/>
    <mergeCell ref="BV29:CE29"/>
    <mergeCell ref="AT62:BJ62"/>
    <mergeCell ref="AT57:BB57"/>
    <mergeCell ref="AT44:BJ44"/>
    <mergeCell ref="BK42:BU42"/>
    <mergeCell ref="BK62:BU62"/>
    <mergeCell ref="BK52:BU52"/>
    <mergeCell ref="BK51:BR51"/>
    <mergeCell ref="BK47:BU47"/>
    <mergeCell ref="BK48:BU48"/>
    <mergeCell ref="BK56:BU56"/>
    <mergeCell ref="BK30:BU30"/>
    <mergeCell ref="AT31:BJ31"/>
    <mergeCell ref="BK35:BU35"/>
    <mergeCell ref="BK43:BU43"/>
    <mergeCell ref="AT36:BJ36"/>
    <mergeCell ref="AT37:BJ37"/>
    <mergeCell ref="AT35:BJ35"/>
    <mergeCell ref="BK45:BU45"/>
    <mergeCell ref="AT32:BJ32"/>
    <mergeCell ref="AT41:BJ41"/>
    <mergeCell ref="AT40:BJ40"/>
    <mergeCell ref="AT45:BJ45"/>
    <mergeCell ref="AT42:BJ42"/>
    <mergeCell ref="BK25:BU25"/>
    <mergeCell ref="AT27:BJ27"/>
    <mergeCell ref="AT23:BJ23"/>
    <mergeCell ref="BK23:BU23"/>
    <mergeCell ref="AT26:BJ26"/>
    <mergeCell ref="AT25:BJ25"/>
    <mergeCell ref="AT24:BJ24"/>
    <mergeCell ref="AT10:BB10"/>
    <mergeCell ref="AT16:BE16"/>
    <mergeCell ref="AT12:BB12"/>
    <mergeCell ref="AT15:BB15"/>
    <mergeCell ref="AT13:BB13"/>
    <mergeCell ref="AT14:BB14"/>
    <mergeCell ref="BK13:BR13"/>
    <mergeCell ref="AK13:AS13"/>
    <mergeCell ref="AT11:BB11"/>
    <mergeCell ref="BK11:BR11"/>
    <mergeCell ref="BV8:CE8"/>
    <mergeCell ref="BK9:BR9"/>
    <mergeCell ref="BV12:CE12"/>
    <mergeCell ref="BV10:CE10"/>
    <mergeCell ref="BV9:CE9"/>
    <mergeCell ref="BK10:BR10"/>
    <mergeCell ref="BK12:BR12"/>
    <mergeCell ref="BV11:CE11"/>
    <mergeCell ref="BK8:BU8"/>
    <mergeCell ref="BV4:CE5"/>
    <mergeCell ref="BV7:CE7"/>
    <mergeCell ref="BK6:BU6"/>
    <mergeCell ref="BV6:CE6"/>
    <mergeCell ref="BK7:BU7"/>
    <mergeCell ref="BK4:BU5"/>
    <mergeCell ref="AT4:BJ5"/>
    <mergeCell ref="AT6:BJ6"/>
    <mergeCell ref="AK9:AS9"/>
    <mergeCell ref="A8:AD8"/>
    <mergeCell ref="A4:AD5"/>
    <mergeCell ref="AE4:AJ5"/>
    <mergeCell ref="AK4:AS5"/>
    <mergeCell ref="AE7:AJ7"/>
    <mergeCell ref="AK7:AS7"/>
    <mergeCell ref="A7:AD7"/>
    <mergeCell ref="A6:AD6"/>
    <mergeCell ref="AE6:AJ6"/>
    <mergeCell ref="AK6:AS6"/>
    <mergeCell ref="AE11:AJ11"/>
    <mergeCell ref="AK11:AS11"/>
    <mergeCell ref="AE9:AJ9"/>
    <mergeCell ref="AE10:AJ10"/>
    <mergeCell ref="AK10:AS10"/>
    <mergeCell ref="A9:AD9"/>
    <mergeCell ref="A10:AD10"/>
    <mergeCell ref="A12:AD12"/>
    <mergeCell ref="AE12:AJ12"/>
    <mergeCell ref="AK12:AS12"/>
    <mergeCell ref="AE16:AJ16"/>
    <mergeCell ref="AE13:AJ13"/>
    <mergeCell ref="A14:AD14"/>
    <mergeCell ref="A13:AD13"/>
    <mergeCell ref="A15:AD15"/>
    <mergeCell ref="AE14:AJ14"/>
    <mergeCell ref="AK14:AS14"/>
    <mergeCell ref="A27:AD27"/>
    <mergeCell ref="AK27:AS27"/>
    <mergeCell ref="A26:AD26"/>
    <mergeCell ref="AT7:BJ7"/>
    <mergeCell ref="AT9:BB9"/>
    <mergeCell ref="AE8:AJ8"/>
    <mergeCell ref="AT8:BJ8"/>
    <mergeCell ref="AK8:AS8"/>
    <mergeCell ref="AK16:AS16"/>
    <mergeCell ref="A16:AD16"/>
    <mergeCell ref="AK23:AS23"/>
    <mergeCell ref="AK30:AS30"/>
    <mergeCell ref="AE30:AJ30"/>
    <mergeCell ref="AK25:AS25"/>
    <mergeCell ref="AE26:AJ26"/>
    <mergeCell ref="AK26:AS26"/>
    <mergeCell ref="AK28:AS28"/>
    <mergeCell ref="AE28:AJ28"/>
    <mergeCell ref="AK29:AS29"/>
    <mergeCell ref="AE29:AJ29"/>
    <mergeCell ref="AK67:AS67"/>
    <mergeCell ref="AK58:AS58"/>
    <mergeCell ref="AE50:AJ50"/>
    <mergeCell ref="AE57:AJ57"/>
    <mergeCell ref="AE56:AJ56"/>
    <mergeCell ref="AE51:AJ51"/>
    <mergeCell ref="AE52:AJ52"/>
    <mergeCell ref="AE53:AJ53"/>
    <mergeCell ref="AE54:AJ54"/>
    <mergeCell ref="AK54:AS54"/>
    <mergeCell ref="BV72:CE72"/>
    <mergeCell ref="BK72:BR72"/>
    <mergeCell ref="AE72:AJ72"/>
    <mergeCell ref="AK71:AS71"/>
    <mergeCell ref="BV71:CE71"/>
    <mergeCell ref="BK71:BR71"/>
    <mergeCell ref="AK68:AS68"/>
    <mergeCell ref="BV67:CE67"/>
    <mergeCell ref="AE66:AJ66"/>
    <mergeCell ref="AK62:AS62"/>
    <mergeCell ref="AK65:AS65"/>
    <mergeCell ref="AK63:AS63"/>
    <mergeCell ref="AK64:AS64"/>
    <mergeCell ref="AE65:AJ65"/>
    <mergeCell ref="AE64:AJ64"/>
    <mergeCell ref="AE62:AJ62"/>
    <mergeCell ref="BK79:BR79"/>
    <mergeCell ref="BV79:CE79"/>
    <mergeCell ref="BV76:CE76"/>
    <mergeCell ref="BV77:CE77"/>
    <mergeCell ref="BV73:CE73"/>
    <mergeCell ref="AT72:BB72"/>
    <mergeCell ref="AT78:BB78"/>
    <mergeCell ref="BK78:BR78"/>
    <mergeCell ref="BK77:BR77"/>
    <mergeCell ref="BV74:CE74"/>
    <mergeCell ref="BK75:BU75"/>
    <mergeCell ref="BV75:CE75"/>
    <mergeCell ref="BK74:BR74"/>
    <mergeCell ref="AT74:BB74"/>
    <mergeCell ref="AK79:AS79"/>
    <mergeCell ref="AT79:BB79"/>
    <mergeCell ref="A2:CF2"/>
    <mergeCell ref="A77:AD77"/>
    <mergeCell ref="AE77:AJ77"/>
    <mergeCell ref="AK77:AS77"/>
    <mergeCell ref="AT77:BB77"/>
    <mergeCell ref="AT76:BB76"/>
    <mergeCell ref="BK76:BR76"/>
    <mergeCell ref="BV78:CE78"/>
    <mergeCell ref="A76:AD76"/>
    <mergeCell ref="AE76:AJ76"/>
    <mergeCell ref="A79:AD79"/>
    <mergeCell ref="AE79:AJ79"/>
    <mergeCell ref="A78:AD78"/>
    <mergeCell ref="AE78:AJ78"/>
    <mergeCell ref="AK78:AS78"/>
    <mergeCell ref="AK76:AS76"/>
    <mergeCell ref="AK72:AS72"/>
    <mergeCell ref="AK73:AS73"/>
    <mergeCell ref="AK74:AS74"/>
    <mergeCell ref="AK75:AS75"/>
    <mergeCell ref="A11:AD11"/>
    <mergeCell ref="AK34:AS34"/>
    <mergeCell ref="A32:AD32"/>
    <mergeCell ref="A33:AD33"/>
    <mergeCell ref="AE33:AJ33"/>
    <mergeCell ref="AE32:AJ32"/>
    <mergeCell ref="AK24:AS24"/>
    <mergeCell ref="AE25:AJ25"/>
    <mergeCell ref="A31:AD31"/>
    <mergeCell ref="A30:AD30"/>
    <mergeCell ref="BK73:BU73"/>
    <mergeCell ref="AT63:BB63"/>
    <mergeCell ref="AT73:BJ73"/>
    <mergeCell ref="BK69:BR69"/>
    <mergeCell ref="BK70:BU70"/>
    <mergeCell ref="AT71:BB71"/>
    <mergeCell ref="AT69:BB69"/>
    <mergeCell ref="AT66:BJ66"/>
    <mergeCell ref="AT70:BJ70"/>
    <mergeCell ref="BK63:BR63"/>
    <mergeCell ref="AT75:BJ75"/>
    <mergeCell ref="AK56:AS56"/>
    <mergeCell ref="AK57:AS57"/>
    <mergeCell ref="AK42:AS42"/>
    <mergeCell ref="AK69:AS69"/>
    <mergeCell ref="AK66:AS66"/>
    <mergeCell ref="AK70:AS70"/>
    <mergeCell ref="AT68:BB68"/>
    <mergeCell ref="AT58:BJ58"/>
    <mergeCell ref="AT56:BJ56"/>
    <mergeCell ref="AE58:AJ58"/>
    <mergeCell ref="A46:AD46"/>
    <mergeCell ref="A52:AD52"/>
    <mergeCell ref="A49:AD49"/>
    <mergeCell ref="A48:AD48"/>
    <mergeCell ref="A56:AD56"/>
    <mergeCell ref="A51:AD51"/>
    <mergeCell ref="A53:AD53"/>
    <mergeCell ref="A58:AD58"/>
    <mergeCell ref="A57:AD57"/>
    <mergeCell ref="A47:AD47"/>
    <mergeCell ref="A50:AD50"/>
    <mergeCell ref="AE75:AJ75"/>
    <mergeCell ref="A63:AD63"/>
    <mergeCell ref="AE63:AJ63"/>
    <mergeCell ref="A65:AD65"/>
    <mergeCell ref="A72:AD72"/>
    <mergeCell ref="A74:AD74"/>
    <mergeCell ref="A73:AD73"/>
    <mergeCell ref="AE73:AJ73"/>
    <mergeCell ref="A75:AD75"/>
    <mergeCell ref="AE74:AJ74"/>
    <mergeCell ref="AE68:AJ68"/>
    <mergeCell ref="A71:AD71"/>
    <mergeCell ref="A29:AD29"/>
    <mergeCell ref="A28:AD28"/>
    <mergeCell ref="A34:AD34"/>
    <mergeCell ref="AE37:AJ37"/>
    <mergeCell ref="A35:AD35"/>
    <mergeCell ref="A37:AD37"/>
    <mergeCell ref="A62:AD62"/>
    <mergeCell ref="A36:AD36"/>
    <mergeCell ref="AT34:BJ34"/>
    <mergeCell ref="AE35:AJ35"/>
    <mergeCell ref="AK37:AS37"/>
    <mergeCell ref="A44:AD44"/>
    <mergeCell ref="AE44:AJ44"/>
    <mergeCell ref="AK44:AS44"/>
    <mergeCell ref="A39:AD39"/>
    <mergeCell ref="A41:AD41"/>
    <mergeCell ref="A42:AD42"/>
    <mergeCell ref="A38:AD38"/>
    <mergeCell ref="AK40:AS40"/>
    <mergeCell ref="BV27:CE27"/>
    <mergeCell ref="BK34:BU34"/>
    <mergeCell ref="AE38:AJ38"/>
    <mergeCell ref="AK38:AS38"/>
    <mergeCell ref="AT28:BJ28"/>
    <mergeCell ref="AK35:AS35"/>
    <mergeCell ref="AE31:AJ31"/>
    <mergeCell ref="AK41:AS41"/>
    <mergeCell ref="AE40:AJ40"/>
    <mergeCell ref="AE27:AJ27"/>
    <mergeCell ref="BV31:CE31"/>
    <mergeCell ref="AT39:BJ39"/>
    <mergeCell ref="AK31:AS31"/>
    <mergeCell ref="AE34:AJ34"/>
    <mergeCell ref="AT29:BJ29"/>
    <mergeCell ref="AK32:AS32"/>
    <mergeCell ref="AK33:AS33"/>
    <mergeCell ref="AE39:AJ39"/>
    <mergeCell ref="BV35:CE35"/>
    <mergeCell ref="AT38:BJ38"/>
    <mergeCell ref="BK38:BU38"/>
    <mergeCell ref="AE36:AJ36"/>
    <mergeCell ref="BV36:CE36"/>
    <mergeCell ref="AK36:AS36"/>
    <mergeCell ref="AK39:AS39"/>
    <mergeCell ref="AE42:AJ42"/>
    <mergeCell ref="A45:AD45"/>
    <mergeCell ref="AE45:AJ45"/>
    <mergeCell ref="AK45:AS45"/>
    <mergeCell ref="A43:AD43"/>
    <mergeCell ref="AE43:AJ43"/>
    <mergeCell ref="AK43:AS43"/>
    <mergeCell ref="A40:AD40"/>
    <mergeCell ref="AE41:AJ4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DC48"/>
  <sheetViews>
    <sheetView tabSelected="1" zoomScalePageLayoutView="0" workbookViewId="0" topLeftCell="A16">
      <selection activeCell="AT45" sqref="AT45"/>
    </sheetView>
  </sheetViews>
  <sheetFormatPr defaultColWidth="0.875" defaultRowHeight="12.75"/>
  <cols>
    <col min="1" max="57" width="0.875" style="1" customWidth="1"/>
    <col min="58" max="58" width="5.00390625" style="1" customWidth="1"/>
    <col min="59" max="74" width="0.875" style="1" customWidth="1"/>
    <col min="75" max="75" width="0.875" style="1" hidden="1" customWidth="1"/>
    <col min="76" max="76" width="0.12890625" style="1" hidden="1" customWidth="1"/>
    <col min="77" max="77" width="0.875" style="1" hidden="1" customWidth="1"/>
    <col min="78" max="91" width="0.875" style="1" customWidth="1"/>
    <col min="92" max="92" width="0.2421875" style="1" customWidth="1"/>
    <col min="93" max="106" width="0.875" style="1" customWidth="1"/>
    <col min="107" max="107" width="1.625" style="1" customWidth="1"/>
    <col min="108" max="16384" width="0.875" style="1" customWidth="1"/>
  </cols>
  <sheetData>
    <row r="1" spans="91:107" ht="12.75">
      <c r="CM1" s="227" t="s">
        <v>118</v>
      </c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</row>
    <row r="2" spans="1:107" ht="12.75">
      <c r="A2" s="77" t="s">
        <v>119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</row>
    <row r="4" spans="1:107" ht="66.75" customHeight="1">
      <c r="A4" s="76" t="s">
        <v>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2"/>
      <c r="AK4" s="84" t="s">
        <v>13</v>
      </c>
      <c r="AL4" s="76"/>
      <c r="AM4" s="76"/>
      <c r="AN4" s="76"/>
      <c r="AO4" s="76"/>
      <c r="AP4" s="72"/>
      <c r="AQ4" s="84" t="s">
        <v>170</v>
      </c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2"/>
      <c r="BG4" s="84" t="s">
        <v>104</v>
      </c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2"/>
      <c r="BZ4" s="84" t="s">
        <v>10</v>
      </c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2"/>
      <c r="CO4" s="84" t="s">
        <v>11</v>
      </c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</row>
    <row r="5" spans="1:107" ht="12" thickBot="1">
      <c r="A5" s="231">
        <v>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04"/>
      <c r="AK5" s="78">
        <v>2</v>
      </c>
      <c r="AL5" s="79"/>
      <c r="AM5" s="79"/>
      <c r="AN5" s="79"/>
      <c r="AO5" s="79"/>
      <c r="AP5" s="80"/>
      <c r="AQ5" s="78">
        <v>3</v>
      </c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80"/>
      <c r="BG5" s="78">
        <v>4</v>
      </c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80"/>
      <c r="BZ5" s="78">
        <v>5</v>
      </c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80"/>
      <c r="CO5" s="78">
        <v>6</v>
      </c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</row>
    <row r="6" spans="2:107" ht="23.25" customHeight="1">
      <c r="B6" s="274" t="s">
        <v>120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5"/>
      <c r="AK6" s="211" t="s">
        <v>121</v>
      </c>
      <c r="AL6" s="212"/>
      <c r="AM6" s="212"/>
      <c r="AN6" s="212"/>
      <c r="AO6" s="212"/>
      <c r="AP6" s="212"/>
      <c r="AQ6" s="232" t="s">
        <v>122</v>
      </c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3">
        <f>BG34</f>
        <v>47623.5</v>
      </c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4">
        <f>BZ34</f>
        <v>-513.4399999999441</v>
      </c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>
        <f>BG6-BZ6</f>
        <v>48136.939999999944</v>
      </c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5"/>
    </row>
    <row r="7" spans="2:107" ht="15" customHeight="1">
      <c r="B7" s="276" t="s">
        <v>108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7"/>
      <c r="AK7" s="193"/>
      <c r="AL7" s="118"/>
      <c r="AM7" s="118"/>
      <c r="AN7" s="118"/>
      <c r="AO7" s="118"/>
      <c r="AP7" s="118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236"/>
    </row>
    <row r="8" spans="2:107" ht="23.25" customHeight="1">
      <c r="B8" s="278" t="s">
        <v>123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9"/>
      <c r="AK8" s="158" t="s">
        <v>124</v>
      </c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236"/>
    </row>
    <row r="9" spans="2:107" ht="15" customHeight="1">
      <c r="B9" s="280" t="s">
        <v>125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1"/>
      <c r="AK9" s="245"/>
      <c r="AL9" s="246"/>
      <c r="AM9" s="246"/>
      <c r="AN9" s="246"/>
      <c r="AO9" s="246"/>
      <c r="AP9" s="247"/>
      <c r="AQ9" s="251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7"/>
      <c r="BG9" s="237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9"/>
      <c r="BZ9" s="237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9"/>
      <c r="CO9" s="237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43"/>
    </row>
    <row r="10" spans="1:107" ht="1.5" customHeight="1">
      <c r="A10" s="33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3"/>
      <c r="AK10" s="248"/>
      <c r="AL10" s="249"/>
      <c r="AM10" s="249"/>
      <c r="AN10" s="249"/>
      <c r="AO10" s="249"/>
      <c r="AP10" s="250"/>
      <c r="AQ10" s="252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50"/>
      <c r="BG10" s="240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2"/>
      <c r="BZ10" s="240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2"/>
      <c r="CO10" s="240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4"/>
    </row>
    <row r="11" spans="1:107" ht="15" customHeight="1">
      <c r="A11" s="3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4"/>
      <c r="AK11" s="158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236"/>
    </row>
    <row r="12" spans="2:107" ht="23.25" customHeight="1">
      <c r="B12" s="278" t="s">
        <v>126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9"/>
      <c r="AK12" s="158" t="s">
        <v>127</v>
      </c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236"/>
    </row>
    <row r="13" spans="1:107" ht="15" customHeight="1">
      <c r="A13" s="34" t="s">
        <v>125</v>
      </c>
      <c r="B13" s="284" t="s">
        <v>125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5"/>
      <c r="AK13" s="245"/>
      <c r="AL13" s="246"/>
      <c r="AM13" s="246"/>
      <c r="AN13" s="246"/>
      <c r="AO13" s="246"/>
      <c r="AP13" s="247"/>
      <c r="AQ13" s="251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7"/>
      <c r="BG13" s="237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9"/>
      <c r="BZ13" s="237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9"/>
      <c r="CO13" s="237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43"/>
    </row>
    <row r="14" spans="1:107" ht="15" customHeight="1">
      <c r="A14" s="3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4"/>
      <c r="AK14" s="248"/>
      <c r="AL14" s="249"/>
      <c r="AM14" s="249"/>
      <c r="AN14" s="249"/>
      <c r="AO14" s="249"/>
      <c r="AP14" s="250"/>
      <c r="AQ14" s="252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50"/>
      <c r="BG14" s="240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2"/>
      <c r="BZ14" s="240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2"/>
      <c r="CO14" s="240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4"/>
    </row>
    <row r="15" spans="1:107" ht="15" customHeight="1">
      <c r="A15" s="3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4"/>
      <c r="AK15" s="193"/>
      <c r="AL15" s="118"/>
      <c r="AM15" s="118"/>
      <c r="AN15" s="118"/>
      <c r="AO15" s="118"/>
      <c r="AP15" s="118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236"/>
    </row>
    <row r="16" spans="1:107" ht="15" customHeight="1">
      <c r="A16" s="3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4"/>
      <c r="AK16" s="158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236"/>
    </row>
    <row r="17" spans="1:107" ht="15" customHeight="1">
      <c r="A17" s="3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4"/>
      <c r="AK17" s="158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236"/>
    </row>
    <row r="18" spans="1:107" ht="15" customHeight="1">
      <c r="A18" s="3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4"/>
      <c r="AK18" s="158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236"/>
    </row>
    <row r="19" spans="1:107" ht="15" customHeight="1">
      <c r="A19" s="3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4"/>
      <c r="AK19" s="158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236"/>
    </row>
    <row r="20" spans="1:107" ht="15" customHeight="1">
      <c r="A20" s="3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4"/>
      <c r="AK20" s="158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236"/>
    </row>
    <row r="21" spans="1:107" ht="15" customHeight="1">
      <c r="A21" s="3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4"/>
      <c r="AK21" s="158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236"/>
    </row>
    <row r="22" spans="1:107" ht="15" customHeight="1">
      <c r="A22" s="3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4"/>
      <c r="AK22" s="158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236"/>
    </row>
    <row r="23" spans="1:107" ht="15" customHeight="1">
      <c r="A23" s="3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4"/>
      <c r="AK23" s="158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236"/>
    </row>
    <row r="24" spans="1:107" ht="15" customHeight="1">
      <c r="A24" s="3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4"/>
      <c r="AK24" s="158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236"/>
    </row>
    <row r="25" spans="1:107" ht="15" customHeight="1">
      <c r="A25" s="3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4"/>
      <c r="AK25" s="158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236"/>
    </row>
    <row r="26" spans="1:107" ht="15" customHeight="1">
      <c r="A26" s="3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4"/>
      <c r="AK26" s="158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236"/>
    </row>
    <row r="27" spans="1:107" ht="15" customHeight="1">
      <c r="A27" s="3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4"/>
      <c r="AK27" s="158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236"/>
    </row>
    <row r="28" spans="1:107" ht="15" customHeight="1">
      <c r="A28" s="3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4"/>
      <c r="AK28" s="158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236"/>
    </row>
    <row r="29" spans="1:107" ht="15" customHeight="1">
      <c r="A29" s="3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4"/>
      <c r="AK29" s="158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236"/>
    </row>
    <row r="30" spans="1:107" ht="15" customHeight="1">
      <c r="A30" s="3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4"/>
      <c r="AK30" s="158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236"/>
    </row>
    <row r="31" spans="1:107" ht="15" customHeight="1">
      <c r="A31" s="3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4"/>
      <c r="AK31" s="158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236"/>
    </row>
    <row r="32" spans="1:107" ht="15" customHeight="1">
      <c r="A32" s="3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4"/>
      <c r="AK32" s="158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236"/>
    </row>
    <row r="33" spans="1:107" ht="15" customHeight="1">
      <c r="A33" s="3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4"/>
      <c r="AK33" s="158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236"/>
    </row>
    <row r="34" spans="2:107" ht="15" customHeight="1">
      <c r="B34" s="260" t="s">
        <v>128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1"/>
      <c r="AK34" s="262" t="s">
        <v>129</v>
      </c>
      <c r="AL34" s="263"/>
      <c r="AM34" s="263"/>
      <c r="AN34" s="263"/>
      <c r="AO34" s="263"/>
      <c r="AP34" s="263"/>
      <c r="AQ34" s="263" t="s">
        <v>130</v>
      </c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55">
        <f>BG35+BG36</f>
        <v>47623.5</v>
      </c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>
        <f>BZ35+BZ36</f>
        <v>-513.4399999999441</v>
      </c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6">
        <f>CO35+CO36</f>
        <v>48136.93999999948</v>
      </c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7"/>
    </row>
    <row r="35" spans="2:107" ht="15" customHeight="1">
      <c r="B35" s="260" t="s">
        <v>131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1"/>
      <c r="AK35" s="264" t="s">
        <v>132</v>
      </c>
      <c r="AL35" s="159"/>
      <c r="AM35" s="159"/>
      <c r="AN35" s="159"/>
      <c r="AO35" s="159"/>
      <c r="AP35" s="159"/>
      <c r="AQ35" s="159" t="s">
        <v>133</v>
      </c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66">
        <f>-доходы!BB16</f>
        <v>-10569300</v>
      </c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>
        <f>-доходы!BX16</f>
        <v>-1348692.44</v>
      </c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>
        <f>BG35-BZ35</f>
        <v>-9220607.56</v>
      </c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268"/>
    </row>
    <row r="36" spans="1:107" ht="15" customHeight="1" thickBot="1">
      <c r="A36" s="33"/>
      <c r="B36" s="260" t="s">
        <v>134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1"/>
      <c r="AK36" s="265" t="s">
        <v>135</v>
      </c>
      <c r="AL36" s="266"/>
      <c r="AM36" s="266"/>
      <c r="AN36" s="266"/>
      <c r="AO36" s="266"/>
      <c r="AP36" s="266"/>
      <c r="AQ36" s="266" t="s">
        <v>136</v>
      </c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9">
        <f>расходы!AT7</f>
        <v>10616923.5</v>
      </c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59">
        <f>расходы!BK7</f>
        <v>1348179</v>
      </c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>
        <f>BG36-BZ36</f>
        <v>9268744.5</v>
      </c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67"/>
    </row>
    <row r="38" spans="1:107" ht="11.25">
      <c r="A38" s="1" t="s">
        <v>137</v>
      </c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J38" s="258" t="s">
        <v>159</v>
      </c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</row>
    <row r="39" spans="1:107" ht="11.25">
      <c r="A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71" t="s">
        <v>138</v>
      </c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J39" s="271" t="s">
        <v>139</v>
      </c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CM39" s="35"/>
      <c r="CN39" s="35"/>
      <c r="CO39" s="35"/>
      <c r="CP39" s="35"/>
      <c r="CQ39" s="35"/>
      <c r="CR39" s="35"/>
      <c r="CS39" s="35"/>
      <c r="CT39" s="35"/>
      <c r="CU39" s="37"/>
      <c r="CV39" s="37"/>
      <c r="CW39" s="37"/>
      <c r="CX39" s="37"/>
      <c r="CY39" s="35"/>
      <c r="CZ39" s="35"/>
      <c r="DA39" s="35"/>
      <c r="DB39" s="35"/>
      <c r="DC39" s="35"/>
    </row>
    <row r="40" spans="1:107" ht="20.25" customHeight="1">
      <c r="A40" s="229" t="s">
        <v>140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J40" s="258" t="s">
        <v>160</v>
      </c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</row>
    <row r="41" spans="18:107" ht="11.25">
      <c r="R41" s="271" t="s">
        <v>138</v>
      </c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36"/>
      <c r="AI41" s="36"/>
      <c r="AJ41" s="271" t="s">
        <v>139</v>
      </c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</row>
    <row r="42" spans="2:107" ht="11.25">
      <c r="B42" s="1" t="s">
        <v>141</v>
      </c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J42" s="258" t="s">
        <v>200</v>
      </c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</row>
    <row r="43" spans="3:107" ht="7.5" customHeight="1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271" t="s">
        <v>138</v>
      </c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J43" s="271" t="s">
        <v>139</v>
      </c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</row>
    <row r="44" spans="1:107" ht="15" customHeight="1">
      <c r="A44" s="67" t="s">
        <v>142</v>
      </c>
      <c r="B44" s="67"/>
      <c r="C44" s="249" t="s">
        <v>168</v>
      </c>
      <c r="D44" s="249"/>
      <c r="E44" s="249"/>
      <c r="F44" s="1" t="s">
        <v>142</v>
      </c>
      <c r="I44" s="258" t="s">
        <v>276</v>
      </c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67">
        <v>201</v>
      </c>
      <c r="Z44" s="67"/>
      <c r="AA44" s="67"/>
      <c r="AB44" s="67"/>
      <c r="AC44" s="67"/>
      <c r="AD44" s="63">
        <v>2</v>
      </c>
      <c r="AE44" s="63"/>
      <c r="AG44" s="1" t="s">
        <v>4</v>
      </c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</row>
    <row r="45" spans="59:107" ht="10.5" customHeight="1"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</row>
    <row r="46" spans="1:107" ht="18" customHeight="1">
      <c r="A46" s="38"/>
      <c r="B46" s="39"/>
      <c r="C46" s="39" t="s">
        <v>143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40"/>
    </row>
    <row r="47" spans="1:107" ht="18" customHeight="1">
      <c r="A47" s="41"/>
      <c r="B47" s="4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4"/>
      <c r="AE47" s="4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4"/>
      <c r="AU47" s="4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4"/>
      <c r="BX47" s="4"/>
      <c r="BY47" s="273" t="s">
        <v>142</v>
      </c>
      <c r="BZ47" s="273"/>
      <c r="CA47" s="249"/>
      <c r="CB47" s="249"/>
      <c r="CC47" s="249"/>
      <c r="CD47" s="7" t="s">
        <v>142</v>
      </c>
      <c r="CE47" s="4"/>
      <c r="CF47" s="4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73">
        <v>200</v>
      </c>
      <c r="CS47" s="273"/>
      <c r="CT47" s="273"/>
      <c r="CU47" s="273"/>
      <c r="CV47" s="273"/>
      <c r="CW47" s="63"/>
      <c r="CX47" s="63"/>
      <c r="CY47" s="4"/>
      <c r="CZ47" s="4" t="s">
        <v>4</v>
      </c>
      <c r="DA47" s="4"/>
      <c r="DB47" s="4"/>
      <c r="DC47" s="42"/>
    </row>
    <row r="48" spans="1:107" s="36" customFormat="1" ht="18" customHeight="1">
      <c r="A48" s="43"/>
      <c r="B48" s="44"/>
      <c r="C48" s="272" t="s">
        <v>144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45"/>
      <c r="AE48" s="45"/>
      <c r="AF48" s="272" t="s">
        <v>138</v>
      </c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45"/>
      <c r="AU48" s="45"/>
      <c r="AV48" s="272" t="s">
        <v>139</v>
      </c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6"/>
      <c r="DB48" s="44"/>
      <c r="DC48" s="47"/>
    </row>
  </sheetData>
  <sheetProtection/>
  <mergeCells count="218">
    <mergeCell ref="B15:AJ15"/>
    <mergeCell ref="B14:AJ14"/>
    <mergeCell ref="N42:AG42"/>
    <mergeCell ref="AJ42:BK42"/>
    <mergeCell ref="N38:AG38"/>
    <mergeCell ref="AJ38:BK38"/>
    <mergeCell ref="N39:AG39"/>
    <mergeCell ref="AJ39:BK39"/>
    <mergeCell ref="R40:AG40"/>
    <mergeCell ref="BG35:BY35"/>
    <mergeCell ref="AJ43:BK43"/>
    <mergeCell ref="B6:AJ6"/>
    <mergeCell ref="B7:AJ7"/>
    <mergeCell ref="B8:AJ8"/>
    <mergeCell ref="B9:AJ10"/>
    <mergeCell ref="B11:AJ11"/>
    <mergeCell ref="B12:AJ12"/>
    <mergeCell ref="R41:AG41"/>
    <mergeCell ref="AJ41:BK41"/>
    <mergeCell ref="B13:AJ13"/>
    <mergeCell ref="N43:AG43"/>
    <mergeCell ref="AQ36:BF36"/>
    <mergeCell ref="CW47:CX47"/>
    <mergeCell ref="C48:AC48"/>
    <mergeCell ref="AF48:AS48"/>
    <mergeCell ref="AV48:BV48"/>
    <mergeCell ref="BY47:BZ47"/>
    <mergeCell ref="CA47:CC47"/>
    <mergeCell ref="CG47:CQ47"/>
    <mergeCell ref="CR47:CV47"/>
    <mergeCell ref="AD44:AE44"/>
    <mergeCell ref="AF47:AS47"/>
    <mergeCell ref="AV47:BV47"/>
    <mergeCell ref="A44:B44"/>
    <mergeCell ref="C44:E44"/>
    <mergeCell ref="I44:X44"/>
    <mergeCell ref="Y44:AC44"/>
    <mergeCell ref="C47:AC47"/>
    <mergeCell ref="CO36:DC36"/>
    <mergeCell ref="AQ34:BF34"/>
    <mergeCell ref="BG34:BY34"/>
    <mergeCell ref="AQ35:BF35"/>
    <mergeCell ref="CO35:DC35"/>
    <mergeCell ref="BZ35:CN35"/>
    <mergeCell ref="BG36:BY36"/>
    <mergeCell ref="AJ40:BK40"/>
    <mergeCell ref="BZ36:CN36"/>
    <mergeCell ref="B34:AJ34"/>
    <mergeCell ref="B36:AJ36"/>
    <mergeCell ref="B35:AJ35"/>
    <mergeCell ref="AK34:AP34"/>
    <mergeCell ref="AK35:AP35"/>
    <mergeCell ref="AK36:AP36"/>
    <mergeCell ref="CO32:DC32"/>
    <mergeCell ref="CO33:DC33"/>
    <mergeCell ref="BZ34:CN34"/>
    <mergeCell ref="CO34:DC34"/>
    <mergeCell ref="BZ33:CN33"/>
    <mergeCell ref="BG33:BY33"/>
    <mergeCell ref="BG32:BY32"/>
    <mergeCell ref="BZ31:CN31"/>
    <mergeCell ref="B32:AJ32"/>
    <mergeCell ref="B33:AJ33"/>
    <mergeCell ref="AK32:AP32"/>
    <mergeCell ref="AQ32:BF32"/>
    <mergeCell ref="AK33:AP33"/>
    <mergeCell ref="AQ33:BF33"/>
    <mergeCell ref="BZ32:CN32"/>
    <mergeCell ref="B31:AJ31"/>
    <mergeCell ref="AQ30:BF30"/>
    <mergeCell ref="AK31:AP31"/>
    <mergeCell ref="AQ31:BF31"/>
    <mergeCell ref="B30:AJ30"/>
    <mergeCell ref="AK30:AP30"/>
    <mergeCell ref="CO31:DC31"/>
    <mergeCell ref="BG30:BY30"/>
    <mergeCell ref="BZ30:CN30"/>
    <mergeCell ref="CO30:DC30"/>
    <mergeCell ref="BG31:BY31"/>
    <mergeCell ref="BZ28:CN28"/>
    <mergeCell ref="CO28:DC28"/>
    <mergeCell ref="AK29:AP29"/>
    <mergeCell ref="AQ29:BF29"/>
    <mergeCell ref="BG28:BY28"/>
    <mergeCell ref="BG29:BY29"/>
    <mergeCell ref="BZ29:CN29"/>
    <mergeCell ref="CO29:DC29"/>
    <mergeCell ref="B26:AJ26"/>
    <mergeCell ref="B27:AJ27"/>
    <mergeCell ref="AK26:AP26"/>
    <mergeCell ref="AQ26:BF26"/>
    <mergeCell ref="B28:AJ28"/>
    <mergeCell ref="B29:AJ29"/>
    <mergeCell ref="AK28:AP28"/>
    <mergeCell ref="AQ28:BF28"/>
    <mergeCell ref="BZ26:CN26"/>
    <mergeCell ref="CO26:DC26"/>
    <mergeCell ref="AK27:AP27"/>
    <mergeCell ref="AQ27:BF27"/>
    <mergeCell ref="BG27:BY27"/>
    <mergeCell ref="BZ27:CN27"/>
    <mergeCell ref="CO27:DC27"/>
    <mergeCell ref="BG26:BY26"/>
    <mergeCell ref="B24:AJ24"/>
    <mergeCell ref="CO25:DC25"/>
    <mergeCell ref="BG24:BY24"/>
    <mergeCell ref="BZ24:CN24"/>
    <mergeCell ref="CO24:DC24"/>
    <mergeCell ref="BG25:BY25"/>
    <mergeCell ref="BZ25:CN25"/>
    <mergeCell ref="B25:AJ25"/>
    <mergeCell ref="AK24:AP24"/>
    <mergeCell ref="AQ24:BF24"/>
    <mergeCell ref="BG23:BY23"/>
    <mergeCell ref="BZ23:CN23"/>
    <mergeCell ref="CO23:DC23"/>
    <mergeCell ref="BZ22:CN22"/>
    <mergeCell ref="CO22:DC22"/>
    <mergeCell ref="BG22:BY22"/>
    <mergeCell ref="AK25:AP25"/>
    <mergeCell ref="AQ25:BF25"/>
    <mergeCell ref="B21:AJ21"/>
    <mergeCell ref="AK20:AP20"/>
    <mergeCell ref="AQ20:BF20"/>
    <mergeCell ref="AK23:AP23"/>
    <mergeCell ref="AQ23:BF23"/>
    <mergeCell ref="B22:AJ22"/>
    <mergeCell ref="B23:AJ23"/>
    <mergeCell ref="AK22:AP22"/>
    <mergeCell ref="AQ22:BF22"/>
    <mergeCell ref="B19:AJ19"/>
    <mergeCell ref="BZ20:CN20"/>
    <mergeCell ref="CO20:DC20"/>
    <mergeCell ref="AK21:AP21"/>
    <mergeCell ref="AQ21:BF21"/>
    <mergeCell ref="BG21:BY21"/>
    <mergeCell ref="BZ21:CN21"/>
    <mergeCell ref="CO21:DC21"/>
    <mergeCell ref="BG20:BY20"/>
    <mergeCell ref="B20:AJ20"/>
    <mergeCell ref="CO18:DC18"/>
    <mergeCell ref="AK19:AP19"/>
    <mergeCell ref="AQ19:BF19"/>
    <mergeCell ref="BG19:BY19"/>
    <mergeCell ref="BZ19:CN19"/>
    <mergeCell ref="CO19:DC19"/>
    <mergeCell ref="BZ18:CN18"/>
    <mergeCell ref="AK18:AP18"/>
    <mergeCell ref="AQ18:BF18"/>
    <mergeCell ref="BG18:BY18"/>
    <mergeCell ref="B18:AJ18"/>
    <mergeCell ref="B16:AJ16"/>
    <mergeCell ref="B17:AJ17"/>
    <mergeCell ref="CO16:DC16"/>
    <mergeCell ref="AK17:AP17"/>
    <mergeCell ref="AQ17:BF17"/>
    <mergeCell ref="BG17:BY17"/>
    <mergeCell ref="BZ17:CN17"/>
    <mergeCell ref="CO17:DC17"/>
    <mergeCell ref="AK16:AP16"/>
    <mergeCell ref="BZ16:CN16"/>
    <mergeCell ref="AQ16:BF16"/>
    <mergeCell ref="BG16:BY16"/>
    <mergeCell ref="CO15:DC15"/>
    <mergeCell ref="AK13:AP14"/>
    <mergeCell ref="AQ13:BF14"/>
    <mergeCell ref="BG13:BY14"/>
    <mergeCell ref="BZ13:CN14"/>
    <mergeCell ref="CO13:DC14"/>
    <mergeCell ref="AK15:AP15"/>
    <mergeCell ref="AQ15:BF15"/>
    <mergeCell ref="BG15:BY15"/>
    <mergeCell ref="BZ15:CN15"/>
    <mergeCell ref="CO11:DC11"/>
    <mergeCell ref="AK12:AP12"/>
    <mergeCell ref="AQ12:BF12"/>
    <mergeCell ref="BG12:BY12"/>
    <mergeCell ref="BZ12:CN12"/>
    <mergeCell ref="CO12:DC12"/>
    <mergeCell ref="AK11:AP11"/>
    <mergeCell ref="AQ11:BF11"/>
    <mergeCell ref="BG11:BY11"/>
    <mergeCell ref="BZ11:CN11"/>
    <mergeCell ref="BZ9:CN10"/>
    <mergeCell ref="CO9:DC10"/>
    <mergeCell ref="AK9:AP10"/>
    <mergeCell ref="AQ9:BF10"/>
    <mergeCell ref="BG9:BY10"/>
    <mergeCell ref="BZ7:CN7"/>
    <mergeCell ref="CO7:DC7"/>
    <mergeCell ref="AK8:AP8"/>
    <mergeCell ref="AQ8:BF8"/>
    <mergeCell ref="BG8:BY8"/>
    <mergeCell ref="BZ8:CN8"/>
    <mergeCell ref="CO8:DC8"/>
    <mergeCell ref="AK7:AP7"/>
    <mergeCell ref="AQ7:BF7"/>
    <mergeCell ref="BG7:BY7"/>
    <mergeCell ref="CO5:DC5"/>
    <mergeCell ref="AK6:AP6"/>
    <mergeCell ref="AQ6:BF6"/>
    <mergeCell ref="BG6:BY6"/>
    <mergeCell ref="BZ6:CN6"/>
    <mergeCell ref="CO6:DC6"/>
    <mergeCell ref="AK5:AP5"/>
    <mergeCell ref="AQ5:BF5"/>
    <mergeCell ref="BG5:BY5"/>
    <mergeCell ref="BZ5:CN5"/>
    <mergeCell ref="CM1:DC1"/>
    <mergeCell ref="A40:Q40"/>
    <mergeCell ref="A2:DC2"/>
    <mergeCell ref="A4:AJ4"/>
    <mergeCell ref="AK4:AP4"/>
    <mergeCell ref="AQ4:BF4"/>
    <mergeCell ref="BG4:BY4"/>
    <mergeCell ref="BZ4:CN4"/>
    <mergeCell ref="CO4:DC4"/>
    <mergeCell ref="A5:AJ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Экономист</cp:lastModifiedBy>
  <cp:lastPrinted>2012-05-04T13:11:21Z</cp:lastPrinted>
  <dcterms:created xsi:type="dcterms:W3CDTF">2005-02-01T12:32:18Z</dcterms:created>
  <dcterms:modified xsi:type="dcterms:W3CDTF">2012-05-04T13:11:23Z</dcterms:modified>
  <cp:category/>
  <cp:version/>
  <cp:contentType/>
  <cp:contentStatus/>
</cp:coreProperties>
</file>