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<sst xmlns="http://schemas.openxmlformats.org/spreadsheetml/2006/main" count="602" uniqueCount="466">
  <si>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</si>
  <si>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</si>
  <si>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</si>
  <si>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</si>
  <si>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</si>
  <si>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</si>
  <si>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</si>
  <si>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</si>
  <si>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</si>
  <si>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</si>
  <si>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</si>
  <si>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</si>
  <si>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</si>
  <si>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</si>
  <si>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</si>
  <si>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</si>
  <si>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</si>
  <si>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</si>
  <si>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</si>
  <si>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</si>
  <si>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</si>
  <si>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</si>
  <si>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</si>
  <si>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</si>
  <si>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</si>
  <si>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</si>
  <si>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</si>
  <si>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</si>
  <si>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</si>
  <si>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</si>
  <si>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</si>
  <si>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</si>
  <si>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</si>
  <si>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</si>
  <si>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</si>
  <si>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</si>
  <si>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</si>
  <si>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</si>
  <si>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</si>
  <si>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</si>
  <si>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</si>
  <si>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</si>
  <si>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</si>
  <si>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</si>
  <si>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</si>
  <si>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</si>
  <si>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</si>
  <si>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</si>
  <si>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</si>
  <si>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</si>
  <si>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</si>
  <si>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</si>
  <si>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</si>
  <si>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</si>
  <si>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</si>
  <si>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</si>
  <si>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</si>
  <si>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</si>
  <si>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</si>
  <si>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</si>
  <si>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</si>
  <si>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</si>
  <si>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</si>
  <si>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</si>
  <si>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</si>
  <si>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</si>
  <si>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</si>
  <si>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</si>
  <si>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</si>
  <si>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</si>
  <si>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</si>
  <si>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</si>
  <si>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</si>
  <si>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</si>
  <si>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</si>
  <si>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</si>
  <si>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</si>
  <si>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</si>
  <si>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</si>
  <si>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</si>
  <si>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</si>
  <si>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</si>
  <si>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</si>
  <si>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</si>
  <si>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</si>
  <si>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</si>
  <si>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</si>
  <si>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</si>
  <si>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</si>
  <si>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</si>
  <si>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</si>
  <si>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</si>
  <si>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</si>
  <si>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</si>
  <si>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</si>
  <si>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</si>
  <si>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</si>
  <si>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</si>
  <si>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</si>
  <si>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</si>
  <si>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</si>
  <si>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</si>
  <si>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</si>
  <si>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</si>
  <si>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</si>
  <si>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</si>
  <si>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</si>
  <si>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</si>
  <si>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</si>
  <si>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</si>
  <si>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</si>
  <si>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</si>
  <si>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</si>
  <si>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</si>
  <si>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</si>
  <si>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</si>
  <si>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</si>
  <si>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</si>
  <si>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</si>
  <si>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</si>
  <si>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</si>
  <si>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</si>
  <si>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</si>
  <si>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</si>
  <si>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</si>
  <si>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</si>
  <si>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</si>
  <si>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</si>
  <si>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</si>
  <si>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</si>
  <si>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</si>
  <si>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</si>
  <si>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</si>
  <si>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</si>
  <si>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</si>
  <si>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</si>
  <si>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</si>
  <si>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</si>
  <si>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</si>
  <si>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</si>
  <si>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</si>
  <si>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</si>
  <si>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</si>
  <si>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</si>
  <si>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</si>
  <si>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</si>
  <si>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</si>
  <si>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</si>
  <si>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</si>
  <si>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</si>
  <si>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</si>
  <si>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</si>
  <si>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</si>
  <si>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</si>
  <si>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</si>
  <si>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</si>
  <si>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</si>
  <si>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</si>
  <si>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</si>
  <si>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</si>
  <si>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</si>
  <si>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</si>
  <si>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</si>
  <si>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</si>
  <si>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</si>
  <si>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</si>
  <si>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</si>
  <si>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</si>
  <si>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</si>
  <si>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</si>
  <si>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</si>
  <si>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</si>
  <si>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</si>
  <si>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</si>
  <si>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</si>
  <si>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</si>
  <si>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</si>
  <si>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</si>
  <si>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</si>
  <si>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</si>
  <si>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</si>
  <si>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</si>
  <si>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</si>
  <si>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</si>
  <si>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</si>
  <si>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</si>
  <si>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</si>
  <si>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</si>
  <si>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</si>
  <si>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</si>
  <si>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</si>
  <si>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</si>
  <si>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</si>
  <si>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</si>
  <si>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</si>
  <si>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</si>
  <si>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</si>
  <si>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</si>
  <si>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</si>
  <si>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</si>
  <si>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</si>
  <si>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</si>
  <si>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</si>
  <si>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</si>
  <si>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</si>
  <si>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</si>
  <si>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</si>
  <si>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</si>
  <si>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</si>
  <si>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</si>
  <si>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</si>
  <si>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</si>
  <si>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</si>
  <si>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</si>
  <si>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</si>
  <si>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</si>
  <si>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</si>
  <si>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</si>
  <si>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</si>
  <si>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</si>
  <si>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</si>
  <si>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</si>
  <si>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</si>
  <si>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</si>
  <si>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</si>
  <si>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</si>
  <si>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</si>
  <si>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</si>
  <si>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</si>
  <si>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</si>
  <si>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</si>
  <si>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</si>
  <si>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</si>
  <si>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</si>
  <si>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</si>
  <si>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</si>
  <si>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</si>
  <si>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</si>
  <si>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</si>
  <si>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</si>
  <si>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</si>
  <si>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</si>
  <si>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</si>
  <si>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</si>
  <si>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</si>
  <si>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</si>
  <si>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</si>
  <si>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</si>
  <si>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</si>
  <si>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</si>
  <si>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</si>
  <si>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</si>
  <si>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</si>
  <si>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</si>
  <si>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</si>
  <si>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</si>
  <si>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</si>
  <si>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</si>
  <si>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</si>
  <si>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</si>
  <si>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</si>
  <si>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</si>
  <si>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</si>
  <si>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</si>
  <si>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</si>
  <si>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</si>
  <si>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</si>
  <si>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</si>
  <si>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</si>
  <si>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</si>
  <si>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</si>
  <si>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</si>
  <si>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</si>
  <si>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</si>
  <si>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</si>
  <si>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</si>
  <si>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</si>
  <si>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</si>
  <si>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</si>
  <si>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</si>
  <si>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</si>
  <si>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</si>
  <si>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</si>
  <si>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</si>
  <si>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</si>
  <si>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</si>
  <si>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</si>
  <si>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</si>
  <si>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</si>
  <si>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</si>
  <si>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</si>
  <si>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</si>
  <si>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</si>
  <si>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</si>
  <si>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</si>
  <si>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</si>
  <si>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</si>
  <si>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</si>
  <si>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</si>
  <si>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</si>
  <si>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</si>
  <si>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</si>
  <si>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</si>
  <si>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</si>
  <si>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</si>
  <si>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951 0503 7950340 244 225</t>
  </si>
  <si>
    <t>951 0104 0020400 244 310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</si>
  <si>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</si>
  <si>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</si>
  <si>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</si>
  <si>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</si>
  <si>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</si>
  <si>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</si>
  <si>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</si>
  <si>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</si>
  <si>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</si>
  <si>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</si>
  <si>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</si>
  <si>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</si>
  <si>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</si>
  <si>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</si>
  <si>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</si>
  <si>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</si>
  <si>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</si>
  <si>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</si>
  <si>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</si>
  <si>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</si>
  <si>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</si>
  <si>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</si>
  <si>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</si>
  <si>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</si>
  <si>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</si>
  <si>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</si>
  <si>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</si>
  <si>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</si>
  <si>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</si>
  <si>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</si>
  <si>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</si>
  <si>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</si>
  <si>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</si>
  <si>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</si>
  <si>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</si>
  <si>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</si>
  <si>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</si>
  <si>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</si>
  <si>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</si>
  <si>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</si>
  <si>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</si>
  <si>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</si>
  <si>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</si>
  <si>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</si>
  <si>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</si>
  <si>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</si>
  <si>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</si>
  <si>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</si>
  <si>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</si>
  <si>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</si>
  <si>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</si>
  <si>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</si>
  <si>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</si>
  <si>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</si>
  <si>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</si>
  <si>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</si>
  <si>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</si>
  <si>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</si>
  <si>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</si>
  <si>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</si>
  <si>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</si>
  <si>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</si>
  <si>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</si>
  <si>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</si>
  <si>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</si>
  <si>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</si>
  <si>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</si>
  <si>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</si>
  <si>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</si>
  <si>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</si>
  <si>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</si>
  <si>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</si>
  <si>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</si>
  <si>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</si>
  <si>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</si>
  <si>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</si>
  <si>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</si>
  <si>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>951 0502 0000000 000 000</t>
  </si>
  <si>
    <t>951 0502 5220000 000 000</t>
  </si>
  <si>
    <t>951 0502 5224300 000 000</t>
  </si>
  <si>
    <t>951 0502 5224300 540 000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</si>
  <si>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</si>
  <si>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</si>
  <si>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</si>
  <si>
    <t>Штрафы, санкции, возмещение ущерба</t>
  </si>
  <si>
    <t xml:space="preserve">000 1 16  00000  00 0000 000 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</si>
  <si>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</si>
  <si>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</si>
  <si>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000  1  16  510000  02  0000  140</t>
  </si>
  <si>
    <t>000  1  16  510400  20  0000  140</t>
  </si>
  <si>
    <t>951 0309 7951900 244 226</t>
  </si>
  <si>
    <t>951 0503 7950310 244 226</t>
  </si>
  <si>
    <t>951 0113 0920313 244 290</t>
  </si>
  <si>
    <t>951 0502 5224300 244 220</t>
  </si>
  <si>
    <t>951 0502 5224300 244 226</t>
  </si>
  <si>
    <t>60257833000</t>
  </si>
  <si>
    <t>Субсидии на 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</si>
  <si>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951 0502 5210102 810 242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</si>
  <si>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</si>
  <si>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</si>
  <si>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</si>
  <si>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</si>
  <si>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</si>
  <si>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</si>
  <si>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</si>
  <si>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</si>
  <si>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</si>
  <si>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</si>
  <si>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</si>
  <si>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</si>
  <si>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</si>
  <si>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</si>
  <si>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</si>
  <si>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</si>
  <si>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</si>
  <si>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</si>
  <si>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</si>
  <si>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</si>
  <si>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</si>
  <si>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</si>
  <si>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</si>
  <si>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</si>
  <si>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</si>
  <si>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</si>
  <si>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</si>
  <si>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</si>
  <si>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</si>
  <si>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</si>
  <si>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</si>
  <si>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</si>
  <si>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</si>
  <si>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</si>
  <si>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</si>
  <si>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</si>
  <si>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</si>
  <si>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</si>
  <si>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</si>
  <si>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</si>
  <si>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</si>
  <si>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</si>
  <si>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</si>
  <si>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</si>
  <si>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</si>
  <si>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</si>
  <si>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</si>
  <si>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951 0502 5224300 411 310</t>
  </si>
  <si>
    <t>951 0502 5224300 411 300</t>
  </si>
  <si>
    <t xml:space="preserve">                                                на  1 декабря  2013  г.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</si>
  <si>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</si>
  <si>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</si>
  <si>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</si>
  <si>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</si>
  <si>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</si>
  <si>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</si>
  <si>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</si>
  <si>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</si>
  <si>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</si>
  <si>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>01  декабря  2013  г.</t>
  </si>
  <si>
    <t>01.12.2013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</si>
</sst>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4" fillId="19" borderId="27" xfId="0" applyNumberFormat="1" applyFont="1" applyFill="1" applyBorder="1" applyAlignment="1">
      <alignment horizontal="right"/>
    </xf>
    <xf numFmtId="182" fontId="4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3"/>
      <c r="B1" s="164"/>
      <c r="C1" s="7"/>
      <c r="D1" s="165"/>
      <c r="E1" s="165" t="s">
        <v>451</v>
      </c>
      <c r="F1" s="7"/>
    </row>
    <row r="2" spans="1:6" ht="12.75">
      <c r="A2" s="166"/>
      <c r="B2" s="167"/>
      <c r="C2" s="168"/>
      <c r="D2" s="169"/>
      <c r="E2" s="169"/>
      <c r="F2" s="169"/>
    </row>
    <row r="3" spans="1:6" ht="12.75">
      <c r="A3" s="46" t="s">
        <v>405</v>
      </c>
      <c r="B3" s="9"/>
      <c r="C3" s="9"/>
      <c r="D3" s="1"/>
      <c r="E3" s="1"/>
      <c r="F3" s="165"/>
    </row>
    <row r="4" spans="1:6" ht="12.75">
      <c r="A4" s="47"/>
      <c r="B4" s="170"/>
      <c r="C4" s="48"/>
      <c r="D4" s="49"/>
      <c r="E4" s="49"/>
      <c r="F4" s="50"/>
    </row>
    <row r="5" spans="1:6" ht="12.75">
      <c r="A5" s="172"/>
      <c r="B5" s="173" t="s">
        <v>8</v>
      </c>
      <c r="C5" s="173" t="s">
        <v>406</v>
      </c>
      <c r="D5" s="174" t="s">
        <v>28</v>
      </c>
      <c r="E5" s="173"/>
      <c r="F5" s="173" t="s">
        <v>14</v>
      </c>
    </row>
    <row r="6" spans="1:6" ht="12.75">
      <c r="A6" s="173" t="s">
        <v>6</v>
      </c>
      <c r="B6" s="173" t="s">
        <v>9</v>
      </c>
      <c r="C6" s="173" t="s">
        <v>407</v>
      </c>
      <c r="D6" s="174" t="s">
        <v>27</v>
      </c>
      <c r="E6" s="174" t="s">
        <v>19</v>
      </c>
      <c r="F6" s="174" t="s">
        <v>4</v>
      </c>
    </row>
    <row r="7" spans="1:6" ht="12.75">
      <c r="A7" s="172"/>
      <c r="B7" s="173" t="s">
        <v>10</v>
      </c>
      <c r="C7" s="173" t="s">
        <v>408</v>
      </c>
      <c r="D7" s="174" t="s">
        <v>4</v>
      </c>
      <c r="E7" s="173"/>
      <c r="F7" s="173"/>
    </row>
    <row r="8" spans="1:6" ht="12.75">
      <c r="A8" s="173"/>
      <c r="B8" s="173"/>
      <c r="C8" s="173" t="s">
        <v>30</v>
      </c>
      <c r="D8" s="174"/>
      <c r="E8" s="174"/>
      <c r="F8" s="174"/>
    </row>
    <row r="9" spans="1:6" ht="12.75">
      <c r="A9" s="173"/>
      <c r="B9" s="173"/>
      <c r="C9" s="173" t="s">
        <v>31</v>
      </c>
      <c r="D9" s="174"/>
      <c r="E9" s="174"/>
      <c r="F9" s="174"/>
    </row>
    <row r="10" spans="1:6" ht="12.75">
      <c r="A10" s="175">
        <v>1</v>
      </c>
      <c r="B10" s="175">
        <v>2</v>
      </c>
      <c r="C10" s="175">
        <v>3</v>
      </c>
      <c r="D10" s="174" t="s">
        <v>2</v>
      </c>
      <c r="E10" s="174" t="s">
        <v>21</v>
      </c>
      <c r="F10" s="174" t="s">
        <v>22</v>
      </c>
    </row>
    <row r="11" spans="1:6" ht="25.5" customHeight="1">
      <c r="A11" s="36" t="s">
        <v>409</v>
      </c>
      <c r="B11" s="55" t="s">
        <v>410</v>
      </c>
      <c r="C11" s="55" t="s">
        <v>411</v>
      </c>
      <c r="D11" s="53">
        <f>D12+D18</f>
        <v>200315.76999999955</v>
      </c>
      <c r="E11" s="53">
        <f>E12+E18</f>
        <v>1232412.0700000003</v>
      </c>
      <c r="F11" s="53"/>
    </row>
    <row r="12" spans="1:6" ht="24.75" customHeight="1">
      <c r="A12" s="36" t="s">
        <v>412</v>
      </c>
      <c r="B12" s="55" t="s">
        <v>413</v>
      </c>
      <c r="C12" s="55"/>
      <c r="D12" s="53"/>
      <c r="E12" s="53">
        <f>E13-E16</f>
        <v>1189800</v>
      </c>
      <c r="F12" s="39"/>
    </row>
    <row r="13" spans="1:6" ht="33.75" customHeight="1">
      <c r="A13" s="36" t="s">
        <v>414</v>
      </c>
      <c r="B13" s="55"/>
      <c r="C13" s="55" t="s">
        <v>415</v>
      </c>
      <c r="D13" s="53">
        <v>1789800</v>
      </c>
      <c r="E13" s="53">
        <v>1789800</v>
      </c>
      <c r="F13" s="39">
        <v>0</v>
      </c>
    </row>
    <row r="14" spans="1:6" ht="46.5" customHeight="1">
      <c r="A14" s="36" t="s">
        <v>416</v>
      </c>
      <c r="B14" s="55"/>
      <c r="C14" s="55" t="s">
        <v>417</v>
      </c>
      <c r="D14" s="53">
        <v>-1789800</v>
      </c>
      <c r="E14" s="53">
        <v>1789800</v>
      </c>
      <c r="F14" s="39">
        <v>0</v>
      </c>
    </row>
    <row r="15" spans="1:6" ht="54.75" customHeight="1">
      <c r="A15" s="176" t="s">
        <v>418</v>
      </c>
      <c r="B15" s="55"/>
      <c r="C15" s="55" t="s">
        <v>419</v>
      </c>
      <c r="D15" s="53">
        <v>-1789800</v>
      </c>
      <c r="E15" s="53">
        <v>1789800</v>
      </c>
      <c r="F15" s="39">
        <v>0</v>
      </c>
    </row>
    <row r="16" spans="1:6" ht="55.5" customHeight="1">
      <c r="A16" s="176" t="s">
        <v>420</v>
      </c>
      <c r="B16" s="55"/>
      <c r="C16" s="55" t="s">
        <v>421</v>
      </c>
      <c r="D16" s="53">
        <v>1789800</v>
      </c>
      <c r="E16" s="53">
        <v>600000</v>
      </c>
      <c r="F16" s="39">
        <f>D16-E16</f>
        <v>1189800</v>
      </c>
    </row>
    <row r="17" spans="1:6" ht="63" customHeight="1">
      <c r="A17" s="176" t="s">
        <v>422</v>
      </c>
      <c r="B17" s="55"/>
      <c r="C17" s="55" t="s">
        <v>423</v>
      </c>
      <c r="D17" s="53">
        <v>1789800</v>
      </c>
      <c r="E17" s="53">
        <v>600000</v>
      </c>
      <c r="F17" s="39">
        <f>D17-E17</f>
        <v>1189800</v>
      </c>
    </row>
    <row r="18" spans="1:6" ht="34.5" customHeight="1">
      <c r="A18" s="36" t="s">
        <v>424</v>
      </c>
      <c r="B18" s="55" t="s">
        <v>425</v>
      </c>
      <c r="C18" s="55" t="s">
        <v>426</v>
      </c>
      <c r="D18" s="53">
        <f>D19+D23</f>
        <v>200315.76999999955</v>
      </c>
      <c r="E18" s="53">
        <f>E19+E23</f>
        <v>42612.0700000003</v>
      </c>
      <c r="F18" s="39"/>
    </row>
    <row r="19" spans="1:6" ht="25.5" customHeight="1">
      <c r="A19" s="36" t="s">
        <v>427</v>
      </c>
      <c r="B19" s="55" t="s">
        <v>428</v>
      </c>
      <c r="C19" s="55" t="s">
        <v>429</v>
      </c>
      <c r="D19" s="53">
        <f aca="true" t="shared" si="0" ref="D19:E21">D20</f>
        <v>-15788500</v>
      </c>
      <c r="E19" s="53">
        <f t="shared" si="0"/>
        <v>-9182571.85</v>
      </c>
      <c r="F19" s="39" t="s">
        <v>25</v>
      </c>
    </row>
    <row r="20" spans="1:6" ht="24" customHeight="1">
      <c r="A20" s="36" t="s">
        <v>430</v>
      </c>
      <c r="B20" s="37" t="s">
        <v>428</v>
      </c>
      <c r="C20" s="55" t="s">
        <v>431</v>
      </c>
      <c r="D20" s="53">
        <f t="shared" si="0"/>
        <v>-15788500</v>
      </c>
      <c r="E20" s="53">
        <f t="shared" si="0"/>
        <v>-9182571.85</v>
      </c>
      <c r="F20" s="39" t="s">
        <v>25</v>
      </c>
    </row>
    <row r="21" spans="1:6" ht="27.75" customHeight="1">
      <c r="A21" s="36" t="s">
        <v>432</v>
      </c>
      <c r="B21" s="37" t="s">
        <v>428</v>
      </c>
      <c r="C21" s="55" t="s">
        <v>433</v>
      </c>
      <c r="D21" s="53">
        <f t="shared" si="0"/>
        <v>-15788500</v>
      </c>
      <c r="E21" s="53">
        <f t="shared" si="0"/>
        <v>-9182571.85</v>
      </c>
      <c r="F21" s="39" t="s">
        <v>25</v>
      </c>
    </row>
    <row r="22" spans="1:6" ht="34.5" customHeight="1">
      <c r="A22" s="36" t="s">
        <v>434</v>
      </c>
      <c r="B22" s="37" t="s">
        <v>428</v>
      </c>
      <c r="C22" s="55" t="s">
        <v>435</v>
      </c>
      <c r="D22" s="53">
        <v>-15788500</v>
      </c>
      <c r="E22" s="53">
        <v>-9182571.85</v>
      </c>
      <c r="F22" s="39" t="s">
        <v>25</v>
      </c>
    </row>
    <row r="23" spans="1:6" ht="23.25" customHeight="1">
      <c r="A23" s="36" t="s">
        <v>436</v>
      </c>
      <c r="B23" s="37" t="s">
        <v>437</v>
      </c>
      <c r="C23" s="55" t="s">
        <v>438</v>
      </c>
      <c r="D23" s="53">
        <f aca="true" t="shared" si="1" ref="D23:E25">D24</f>
        <v>15988815.77</v>
      </c>
      <c r="E23" s="53">
        <f t="shared" si="1"/>
        <v>9225183.92</v>
      </c>
      <c r="F23" s="39" t="s">
        <v>25</v>
      </c>
    </row>
    <row r="24" spans="1:6" ht="24.75" customHeight="1">
      <c r="A24" s="36" t="s">
        <v>439</v>
      </c>
      <c r="B24" s="37" t="s">
        <v>437</v>
      </c>
      <c r="C24" s="55" t="s">
        <v>440</v>
      </c>
      <c r="D24" s="53">
        <f t="shared" si="1"/>
        <v>15988815.77</v>
      </c>
      <c r="E24" s="53">
        <f t="shared" si="1"/>
        <v>9225183.92</v>
      </c>
      <c r="F24" s="39" t="s">
        <v>25</v>
      </c>
    </row>
    <row r="25" spans="1:6" ht="23.25" customHeight="1">
      <c r="A25" s="36" t="s">
        <v>441</v>
      </c>
      <c r="B25" s="37" t="s">
        <v>437</v>
      </c>
      <c r="C25" s="55" t="s">
        <v>442</v>
      </c>
      <c r="D25" s="53">
        <f t="shared" si="1"/>
        <v>15988815.77</v>
      </c>
      <c r="E25" s="53">
        <f t="shared" si="1"/>
        <v>9225183.92</v>
      </c>
      <c r="F25" s="39" t="s">
        <v>25</v>
      </c>
    </row>
    <row r="26" spans="1:6" ht="32.25" customHeight="1">
      <c r="A26" s="36" t="s">
        <v>443</v>
      </c>
      <c r="B26" s="37" t="s">
        <v>437</v>
      </c>
      <c r="C26" s="55" t="s">
        <v>444</v>
      </c>
      <c r="D26" s="53">
        <v>15988815.77</v>
      </c>
      <c r="E26" s="53">
        <v>9225183.92</v>
      </c>
      <c r="F26" s="39" t="s">
        <v>25</v>
      </c>
    </row>
    <row r="27" ht="10.5" customHeight="1"/>
    <row r="28" spans="1:3" ht="12.75" hidden="1">
      <c r="A28" s="20"/>
      <c r="B28" s="171"/>
      <c r="C28" s="7"/>
    </row>
    <row r="29" ht="12.75" hidden="1"/>
    <row r="31" ht="12.75">
      <c r="A31" t="s">
        <v>445</v>
      </c>
    </row>
    <row r="32" ht="12.75">
      <c r="A32" t="s">
        <v>446</v>
      </c>
    </row>
    <row r="33" ht="12.75">
      <c r="A33" t="s">
        <v>447</v>
      </c>
    </row>
    <row r="34" ht="12.75">
      <c r="A34" t="s">
        <v>448</v>
      </c>
    </row>
    <row r="35" ht="12.75">
      <c r="A35" t="s">
        <v>449</v>
      </c>
    </row>
    <row r="36" ht="12.75">
      <c r="A36" t="s">
        <v>450</v>
      </c>
    </row>
    <row r="38" ht="12.75">
      <c r="A38" t="s">
        <v>464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36</v>
      </c>
      <c r="B2" s="45"/>
      <c r="C2" s="45"/>
      <c r="D2" s="45"/>
      <c r="E2" s="45"/>
      <c r="F2" s="23" t="s">
        <v>5</v>
      </c>
    </row>
    <row r="3" spans="4:6" ht="13.5" customHeight="1">
      <c r="D3" s="10" t="s">
        <v>35</v>
      </c>
      <c r="E3" s="9"/>
      <c r="F3" s="24" t="s">
        <v>13</v>
      </c>
    </row>
    <row r="4" spans="1:6" ht="12.75" customHeight="1">
      <c r="A4" s="10" t="s">
        <v>454</v>
      </c>
      <c r="B4" s="10"/>
      <c r="C4" s="10"/>
      <c r="D4" s="10"/>
      <c r="E4" s="10" t="s">
        <v>18</v>
      </c>
      <c r="F4" s="25" t="s">
        <v>465</v>
      </c>
    </row>
    <row r="5" spans="1:6" ht="15.75" customHeight="1">
      <c r="A5" s="9" t="s">
        <v>34</v>
      </c>
      <c r="E5" s="1" t="s">
        <v>16</v>
      </c>
      <c r="F5" s="26" t="s">
        <v>38</v>
      </c>
    </row>
    <row r="6" spans="1:6" ht="12" customHeight="1">
      <c r="A6" s="9" t="s">
        <v>285</v>
      </c>
      <c r="E6" s="1" t="s">
        <v>29</v>
      </c>
      <c r="F6" s="25" t="s">
        <v>39</v>
      </c>
    </row>
    <row r="7" spans="1:6" ht="24.75" customHeight="1">
      <c r="A7" s="27" t="s">
        <v>40</v>
      </c>
      <c r="B7" s="180" t="s">
        <v>286</v>
      </c>
      <c r="C7" s="180"/>
      <c r="D7" s="180"/>
      <c r="E7" s="1" t="s">
        <v>17</v>
      </c>
      <c r="F7" s="25" t="s">
        <v>402</v>
      </c>
    </row>
    <row r="8" spans="1:6" ht="13.5" customHeight="1">
      <c r="A8" s="28" t="s">
        <v>23</v>
      </c>
      <c r="F8" s="29"/>
    </row>
    <row r="9" spans="1:6" ht="13.5" customHeight="1" thickBot="1">
      <c r="A9" s="9" t="s">
        <v>1</v>
      </c>
      <c r="F9" s="30" t="s">
        <v>0</v>
      </c>
    </row>
    <row r="10" spans="2:6" ht="13.5" customHeight="1">
      <c r="B10" s="46"/>
      <c r="C10" s="46" t="s">
        <v>24</v>
      </c>
      <c r="F10" s="31"/>
    </row>
    <row r="11" spans="1:6" ht="5.25" customHeight="1">
      <c r="A11" s="47"/>
      <c r="B11" s="47"/>
      <c r="C11" s="48"/>
      <c r="D11" s="49"/>
      <c r="E11" s="49" t="s">
        <v>37</v>
      </c>
      <c r="F11" s="50"/>
    </row>
    <row r="12" spans="1:6" ht="13.5" customHeight="1">
      <c r="A12" s="32"/>
      <c r="B12" s="14" t="s">
        <v>8</v>
      </c>
      <c r="C12" s="2" t="s">
        <v>33</v>
      </c>
      <c r="D12" s="3" t="s">
        <v>26</v>
      </c>
      <c r="E12" s="41"/>
      <c r="F12" s="33" t="s">
        <v>14</v>
      </c>
    </row>
    <row r="13" spans="1:6" ht="9.75" customHeight="1">
      <c r="A13" s="14" t="s">
        <v>6</v>
      </c>
      <c r="B13" s="14" t="s">
        <v>9</v>
      </c>
      <c r="C13" s="2" t="s">
        <v>30</v>
      </c>
      <c r="D13" s="3" t="s">
        <v>27</v>
      </c>
      <c r="E13" s="3" t="s">
        <v>19</v>
      </c>
      <c r="F13" s="34" t="s">
        <v>4</v>
      </c>
    </row>
    <row r="14" spans="1:6" ht="9.75" customHeight="1">
      <c r="A14" s="32"/>
      <c r="B14" s="14" t="s">
        <v>10</v>
      </c>
      <c r="C14" s="2" t="s">
        <v>31</v>
      </c>
      <c r="D14" s="3" t="s">
        <v>4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</v>
      </c>
      <c r="E15" s="4" t="s">
        <v>21</v>
      </c>
      <c r="F15" s="43" t="s">
        <v>22</v>
      </c>
    </row>
    <row r="16" spans="1:6" s="19" customFormat="1" ht="15.75" customHeight="1">
      <c r="A16" s="106" t="s">
        <v>63</v>
      </c>
      <c r="B16" s="107">
        <v>10</v>
      </c>
      <c r="C16" s="108" t="s">
        <v>64</v>
      </c>
      <c r="D16" s="109">
        <f>D17+D71</f>
        <v>13998700</v>
      </c>
      <c r="E16" s="109">
        <f>E17+E71</f>
        <v>7203632.3100000005</v>
      </c>
      <c r="F16" s="110">
        <f aca="true" t="shared" si="0" ref="F16:F30">D16-E16</f>
        <v>6795067.6899999995</v>
      </c>
    </row>
    <row r="17" spans="1:6" ht="27.75" customHeight="1">
      <c r="A17" s="111" t="s">
        <v>65</v>
      </c>
      <c r="B17" s="112">
        <v>10</v>
      </c>
      <c r="C17" s="113" t="s">
        <v>66</v>
      </c>
      <c r="D17" s="114">
        <f>D18+D23+D34+D42+D49+D56+D65</f>
        <v>7581700</v>
      </c>
      <c r="E17" s="114">
        <f>E18+E23+E34+E42+E49+E56+E68+E65</f>
        <v>5363192.3100000005</v>
      </c>
      <c r="F17" s="115">
        <f t="shared" si="0"/>
        <v>2218507.6899999995</v>
      </c>
    </row>
    <row r="18" spans="1:6" ht="20.25" customHeight="1">
      <c r="A18" s="103" t="s">
        <v>67</v>
      </c>
      <c r="B18" s="104">
        <v>10</v>
      </c>
      <c r="C18" s="105" t="s">
        <v>141</v>
      </c>
      <c r="D18" s="72">
        <f>D19+D22</f>
        <v>940000</v>
      </c>
      <c r="E18" s="72">
        <f>E19</f>
        <v>763802.71</v>
      </c>
      <c r="F18" s="67">
        <f t="shared" si="0"/>
        <v>176197.29000000004</v>
      </c>
    </row>
    <row r="19" spans="1:6" s="19" customFormat="1" ht="15.75" customHeight="1">
      <c r="A19" s="51" t="s">
        <v>41</v>
      </c>
      <c r="B19" s="52">
        <v>10</v>
      </c>
      <c r="C19" s="56" t="s">
        <v>95</v>
      </c>
      <c r="D19" s="53">
        <f>D20</f>
        <v>890000</v>
      </c>
      <c r="E19" s="53">
        <f>E20+E22</f>
        <v>763802.71</v>
      </c>
      <c r="F19" s="40">
        <f t="shared" si="0"/>
        <v>126197.29000000004</v>
      </c>
    </row>
    <row r="20" spans="1:6" ht="93.75" customHeight="1">
      <c r="A20" s="51" t="s">
        <v>68</v>
      </c>
      <c r="B20" s="52">
        <v>10</v>
      </c>
      <c r="C20" s="56" t="s">
        <v>96</v>
      </c>
      <c r="D20" s="53">
        <v>890000</v>
      </c>
      <c r="E20" s="53">
        <v>727170.45</v>
      </c>
      <c r="F20" s="40">
        <f t="shared" si="0"/>
        <v>162829.55000000005</v>
      </c>
    </row>
    <row r="21" spans="1:6" ht="146.25" customHeight="1">
      <c r="A21" s="51" t="s">
        <v>69</v>
      </c>
      <c r="B21" s="52">
        <v>10</v>
      </c>
      <c r="C21" s="56" t="s">
        <v>97</v>
      </c>
      <c r="D21" s="53">
        <v>0</v>
      </c>
      <c r="E21" s="53">
        <v>0</v>
      </c>
      <c r="F21" s="40">
        <f t="shared" si="0"/>
        <v>0</v>
      </c>
    </row>
    <row r="22" spans="1:6" ht="61.5" customHeight="1">
      <c r="A22" s="51" t="s">
        <v>70</v>
      </c>
      <c r="B22" s="52">
        <v>10</v>
      </c>
      <c r="C22" s="56" t="s">
        <v>98</v>
      </c>
      <c r="D22" s="53">
        <v>50000</v>
      </c>
      <c r="E22" s="53">
        <v>36632.26</v>
      </c>
      <c r="F22" s="40">
        <f t="shared" si="0"/>
        <v>13367.739999999998</v>
      </c>
    </row>
    <row r="23" spans="1:6" ht="20.25" customHeight="1">
      <c r="A23" s="103" t="s">
        <v>71</v>
      </c>
      <c r="B23" s="104">
        <v>10</v>
      </c>
      <c r="C23" s="105" t="s">
        <v>142</v>
      </c>
      <c r="D23" s="72">
        <f>D24</f>
        <v>717600</v>
      </c>
      <c r="E23" s="72">
        <f>E24</f>
        <v>505381.12</v>
      </c>
      <c r="F23" s="67">
        <f t="shared" si="0"/>
        <v>212218.88</v>
      </c>
    </row>
    <row r="24" spans="1:6" s="42" customFormat="1" ht="48" customHeight="1">
      <c r="A24" s="51" t="s">
        <v>42</v>
      </c>
      <c r="B24" s="52">
        <v>10</v>
      </c>
      <c r="C24" s="56" t="s">
        <v>99</v>
      </c>
      <c r="D24" s="53">
        <f>D25+D31+D28+D30</f>
        <v>717600</v>
      </c>
      <c r="E24" s="53">
        <f>E25+E27+E28+E30+E31</f>
        <v>505381.12</v>
      </c>
      <c r="F24" s="40">
        <f t="shared" si="0"/>
        <v>212218.88</v>
      </c>
    </row>
    <row r="25" spans="1:6" s="19" customFormat="1" ht="51.75" customHeight="1">
      <c r="A25" s="51" t="s">
        <v>72</v>
      </c>
      <c r="B25" s="52">
        <v>10</v>
      </c>
      <c r="C25" s="56" t="s">
        <v>100</v>
      </c>
      <c r="D25" s="53">
        <f>D26</f>
        <v>264600</v>
      </c>
      <c r="E25" s="53">
        <f>E26</f>
        <v>201555.5</v>
      </c>
      <c r="F25" s="40">
        <f t="shared" si="0"/>
        <v>63044.5</v>
      </c>
    </row>
    <row r="26" spans="1:6" ht="52.5" customHeight="1">
      <c r="A26" s="51" t="s">
        <v>72</v>
      </c>
      <c r="B26" s="52">
        <v>10</v>
      </c>
      <c r="C26" s="56" t="s">
        <v>101</v>
      </c>
      <c r="D26" s="53">
        <v>264600</v>
      </c>
      <c r="E26" s="53">
        <v>201555.5</v>
      </c>
      <c r="F26" s="40">
        <f t="shared" si="0"/>
        <v>63044.5</v>
      </c>
    </row>
    <row r="27" spans="1:6" ht="63.75" customHeight="1">
      <c r="A27" s="51" t="s">
        <v>62</v>
      </c>
      <c r="B27" s="52">
        <v>10</v>
      </c>
      <c r="C27" s="56" t="s">
        <v>383</v>
      </c>
      <c r="D27" s="53">
        <v>0</v>
      </c>
      <c r="E27" s="53">
        <v>69.09</v>
      </c>
      <c r="F27" s="40">
        <f t="shared" si="0"/>
        <v>-69.09</v>
      </c>
    </row>
    <row r="28" spans="1:6" ht="69" customHeight="1">
      <c r="A28" s="51" t="s">
        <v>73</v>
      </c>
      <c r="B28" s="52">
        <v>10</v>
      </c>
      <c r="C28" s="56" t="s">
        <v>102</v>
      </c>
      <c r="D28" s="53">
        <v>150000</v>
      </c>
      <c r="E28" s="53">
        <f>E29</f>
        <v>94103.28</v>
      </c>
      <c r="F28" s="40">
        <f t="shared" si="0"/>
        <v>55896.72</v>
      </c>
    </row>
    <row r="29" spans="1:6" ht="62.25" customHeight="1">
      <c r="A29" s="51" t="s">
        <v>73</v>
      </c>
      <c r="B29" s="52">
        <v>10</v>
      </c>
      <c r="C29" s="56" t="s">
        <v>103</v>
      </c>
      <c r="D29" s="53">
        <v>150000</v>
      </c>
      <c r="E29" s="53">
        <v>94103.28</v>
      </c>
      <c r="F29" s="40">
        <f t="shared" si="0"/>
        <v>55896.72</v>
      </c>
    </row>
    <row r="30" spans="1:6" ht="72.75" customHeight="1">
      <c r="A30" s="51" t="s">
        <v>74</v>
      </c>
      <c r="B30" s="52">
        <v>10</v>
      </c>
      <c r="C30" s="56" t="s">
        <v>370</v>
      </c>
      <c r="D30" s="53">
        <v>1000</v>
      </c>
      <c r="E30" s="53">
        <v>803.69</v>
      </c>
      <c r="F30" s="40">
        <f t="shared" si="0"/>
        <v>196.30999999999995</v>
      </c>
    </row>
    <row r="31" spans="1:6" ht="25.5" customHeight="1">
      <c r="A31" s="51" t="s">
        <v>61</v>
      </c>
      <c r="B31" s="52">
        <v>10</v>
      </c>
      <c r="C31" s="56" t="s">
        <v>104</v>
      </c>
      <c r="D31" s="53">
        <f>D32</f>
        <v>302000</v>
      </c>
      <c r="E31" s="53">
        <f>E32+E33</f>
        <v>208849.56</v>
      </c>
      <c r="F31" s="40">
        <f>F32</f>
        <v>91662.44</v>
      </c>
    </row>
    <row r="32" spans="1:6" ht="25.5" customHeight="1">
      <c r="A32" s="51" t="s">
        <v>61</v>
      </c>
      <c r="B32" s="52">
        <v>10</v>
      </c>
      <c r="C32" s="56" t="s">
        <v>105</v>
      </c>
      <c r="D32" s="53">
        <v>302000</v>
      </c>
      <c r="E32" s="53">
        <v>210337.56</v>
      </c>
      <c r="F32" s="40">
        <f aca="true" t="shared" si="1" ref="F32:F44">D32-E32</f>
        <v>91662.44</v>
      </c>
    </row>
    <row r="33" spans="1:6" ht="25.5" customHeight="1">
      <c r="A33" s="51" t="s">
        <v>288</v>
      </c>
      <c r="B33" s="52">
        <v>10</v>
      </c>
      <c r="C33" s="56" t="s">
        <v>287</v>
      </c>
      <c r="D33" s="53">
        <v>0</v>
      </c>
      <c r="E33" s="53">
        <v>-1488</v>
      </c>
      <c r="F33" s="40">
        <f t="shared" si="1"/>
        <v>1488</v>
      </c>
    </row>
    <row r="34" spans="1:6" s="42" customFormat="1" ht="22.5" customHeight="1">
      <c r="A34" s="103" t="s">
        <v>75</v>
      </c>
      <c r="B34" s="104">
        <v>10</v>
      </c>
      <c r="C34" s="105" t="s">
        <v>143</v>
      </c>
      <c r="D34" s="72">
        <f>D35+D37</f>
        <v>4081500</v>
      </c>
      <c r="E34" s="72">
        <f>E35+E37</f>
        <v>2671027.5500000003</v>
      </c>
      <c r="F34" s="67">
        <f t="shared" si="1"/>
        <v>1410472.4499999997</v>
      </c>
    </row>
    <row r="35" spans="1:6" s="42" customFormat="1" ht="25.5" customHeight="1">
      <c r="A35" s="51" t="s">
        <v>44</v>
      </c>
      <c r="B35" s="52">
        <v>10</v>
      </c>
      <c r="C35" s="56" t="s">
        <v>106</v>
      </c>
      <c r="D35" s="53">
        <f>D36</f>
        <v>431500</v>
      </c>
      <c r="E35" s="53">
        <f>E36</f>
        <v>176407.43</v>
      </c>
      <c r="F35" s="40">
        <f t="shared" si="1"/>
        <v>255092.57</v>
      </c>
    </row>
    <row r="36" spans="1:6" ht="61.5" customHeight="1">
      <c r="A36" s="51" t="s">
        <v>45</v>
      </c>
      <c r="B36" s="52">
        <v>10</v>
      </c>
      <c r="C36" s="56" t="s">
        <v>107</v>
      </c>
      <c r="D36" s="53">
        <v>431500</v>
      </c>
      <c r="E36" s="53">
        <v>176407.43</v>
      </c>
      <c r="F36" s="40">
        <f t="shared" si="1"/>
        <v>255092.57</v>
      </c>
    </row>
    <row r="37" spans="1:6" s="19" customFormat="1" ht="15.75" customHeight="1">
      <c r="A37" s="51" t="s">
        <v>46</v>
      </c>
      <c r="B37" s="52">
        <v>10</v>
      </c>
      <c r="C37" s="56" t="s">
        <v>108</v>
      </c>
      <c r="D37" s="53">
        <f>D38+D40</f>
        <v>3650000</v>
      </c>
      <c r="E37" s="53">
        <f>E38+E40</f>
        <v>2494620.12</v>
      </c>
      <c r="F37" s="40">
        <f t="shared" si="1"/>
        <v>1155379.88</v>
      </c>
    </row>
    <row r="38" spans="1:6" ht="59.25" customHeight="1">
      <c r="A38" s="51" t="s">
        <v>47</v>
      </c>
      <c r="B38" s="52">
        <v>10</v>
      </c>
      <c r="C38" s="56" t="s">
        <v>109</v>
      </c>
      <c r="D38" s="53">
        <f>D39</f>
        <v>3280000</v>
      </c>
      <c r="E38" s="53">
        <f>E39</f>
        <v>2371533.08</v>
      </c>
      <c r="F38" s="40">
        <f t="shared" si="1"/>
        <v>908466.9199999999</v>
      </c>
    </row>
    <row r="39" spans="1:6" ht="96.75" customHeight="1">
      <c r="A39" s="51" t="s">
        <v>48</v>
      </c>
      <c r="B39" s="52">
        <v>10</v>
      </c>
      <c r="C39" s="56" t="s">
        <v>110</v>
      </c>
      <c r="D39" s="53">
        <v>3280000</v>
      </c>
      <c r="E39" s="53">
        <v>2371533.08</v>
      </c>
      <c r="F39" s="40">
        <f t="shared" si="1"/>
        <v>908466.9199999999</v>
      </c>
    </row>
    <row r="40" spans="1:6" ht="62.25" customHeight="1">
      <c r="A40" s="51" t="s">
        <v>49</v>
      </c>
      <c r="B40" s="52">
        <v>10</v>
      </c>
      <c r="C40" s="56" t="s">
        <v>111</v>
      </c>
      <c r="D40" s="53">
        <f>D41</f>
        <v>370000</v>
      </c>
      <c r="E40" s="53">
        <f>E41</f>
        <v>123087.04</v>
      </c>
      <c r="F40" s="40">
        <f t="shared" si="1"/>
        <v>246912.96000000002</v>
      </c>
    </row>
    <row r="41" spans="1:6" ht="89.25" customHeight="1">
      <c r="A41" s="51" t="s">
        <v>50</v>
      </c>
      <c r="B41" s="52">
        <v>10</v>
      </c>
      <c r="C41" s="56" t="s">
        <v>112</v>
      </c>
      <c r="D41" s="53">
        <v>370000</v>
      </c>
      <c r="E41" s="53">
        <v>123087.04</v>
      </c>
      <c r="F41" s="40">
        <f t="shared" si="1"/>
        <v>246912.96000000002</v>
      </c>
    </row>
    <row r="42" spans="1:6" ht="23.25" customHeight="1">
      <c r="A42" s="103" t="s">
        <v>76</v>
      </c>
      <c r="B42" s="104">
        <v>10</v>
      </c>
      <c r="C42" s="105" t="s">
        <v>144</v>
      </c>
      <c r="D42" s="72">
        <f>D43</f>
        <v>20000</v>
      </c>
      <c r="E42" s="72">
        <f>E43</f>
        <v>9100</v>
      </c>
      <c r="F42" s="67">
        <f t="shared" si="1"/>
        <v>10900</v>
      </c>
    </row>
    <row r="43" spans="1:6" ht="57" customHeight="1">
      <c r="A43" s="51" t="s">
        <v>77</v>
      </c>
      <c r="B43" s="52">
        <v>10</v>
      </c>
      <c r="C43" s="56" t="s">
        <v>113</v>
      </c>
      <c r="D43" s="53">
        <f>D44</f>
        <v>20000</v>
      </c>
      <c r="E43" s="53">
        <f>E44</f>
        <v>9100</v>
      </c>
      <c r="F43" s="40">
        <f t="shared" si="1"/>
        <v>10900</v>
      </c>
    </row>
    <row r="44" spans="1:6" ht="67.5" customHeight="1">
      <c r="A44" s="51" t="s">
        <v>78</v>
      </c>
      <c r="B44" s="52">
        <v>10</v>
      </c>
      <c r="C44" s="56" t="s">
        <v>114</v>
      </c>
      <c r="D44" s="53">
        <v>20000</v>
      </c>
      <c r="E44" s="53">
        <v>9100</v>
      </c>
      <c r="F44" s="40">
        <f t="shared" si="1"/>
        <v>10900</v>
      </c>
    </row>
    <row r="45" spans="1:6" s="19" customFormat="1" ht="47.25" customHeight="1">
      <c r="A45" s="103" t="s">
        <v>79</v>
      </c>
      <c r="B45" s="104">
        <v>10</v>
      </c>
      <c r="C45" s="105" t="s">
        <v>145</v>
      </c>
      <c r="D45" s="72" t="s">
        <v>284</v>
      </c>
      <c r="E45" s="72" t="s">
        <v>284</v>
      </c>
      <c r="F45" s="67" t="s">
        <v>284</v>
      </c>
    </row>
    <row r="46" spans="1:6" ht="16.5" customHeight="1">
      <c r="A46" s="51" t="s">
        <v>43</v>
      </c>
      <c r="B46" s="52">
        <v>10</v>
      </c>
      <c r="C46" s="56" t="s">
        <v>115</v>
      </c>
      <c r="D46" s="53" t="s">
        <v>284</v>
      </c>
      <c r="E46" s="53" t="s">
        <v>284</v>
      </c>
      <c r="F46" s="40" t="s">
        <v>284</v>
      </c>
    </row>
    <row r="47" spans="1:6" ht="36" customHeight="1">
      <c r="A47" s="51" t="s">
        <v>80</v>
      </c>
      <c r="B47" s="52">
        <v>10</v>
      </c>
      <c r="C47" s="56" t="s">
        <v>116</v>
      </c>
      <c r="D47" s="53" t="s">
        <v>284</v>
      </c>
      <c r="E47" s="53" t="s">
        <v>284</v>
      </c>
      <c r="F47" s="40" t="s">
        <v>284</v>
      </c>
    </row>
    <row r="48" spans="1:6" s="19" customFormat="1" ht="51" customHeight="1">
      <c r="A48" s="51" t="s">
        <v>81</v>
      </c>
      <c r="B48" s="52">
        <v>10</v>
      </c>
      <c r="C48" s="56" t="s">
        <v>117</v>
      </c>
      <c r="D48" s="53" t="s">
        <v>284</v>
      </c>
      <c r="E48" s="53" t="s">
        <v>284</v>
      </c>
      <c r="F48" s="40" t="s">
        <v>284</v>
      </c>
    </row>
    <row r="49" spans="1:6" ht="54.75" customHeight="1">
      <c r="A49" s="103" t="s">
        <v>82</v>
      </c>
      <c r="B49" s="104">
        <v>10</v>
      </c>
      <c r="C49" s="105" t="s">
        <v>118</v>
      </c>
      <c r="D49" s="72">
        <f>D50</f>
        <v>1600000</v>
      </c>
      <c r="E49" s="72">
        <f>E50</f>
        <v>1296232.7</v>
      </c>
      <c r="F49" s="67">
        <f aca="true" t="shared" si="2" ref="F49:F67">D49-E49</f>
        <v>303767.30000000005</v>
      </c>
    </row>
    <row r="50" spans="1:6" ht="122.25" customHeight="1">
      <c r="A50" s="51" t="s">
        <v>83</v>
      </c>
      <c r="B50" s="52">
        <v>10</v>
      </c>
      <c r="C50" s="56" t="s">
        <v>119</v>
      </c>
      <c r="D50" s="53">
        <f>D51+D53+D55</f>
        <v>1600000</v>
      </c>
      <c r="E50" s="53">
        <f>E51+E53+E55</f>
        <v>1296232.7</v>
      </c>
      <c r="F50" s="40">
        <f t="shared" si="2"/>
        <v>303767.30000000005</v>
      </c>
    </row>
    <row r="51" spans="1:6" ht="81.75" customHeight="1">
      <c r="A51" s="51" t="s">
        <v>84</v>
      </c>
      <c r="B51" s="52">
        <v>10</v>
      </c>
      <c r="C51" s="56" t="s">
        <v>120</v>
      </c>
      <c r="D51" s="53">
        <f>D52</f>
        <v>1400000</v>
      </c>
      <c r="E51" s="53">
        <f>E52</f>
        <v>1204737.14</v>
      </c>
      <c r="F51" s="40">
        <f t="shared" si="2"/>
        <v>195262.8600000001</v>
      </c>
    </row>
    <row r="52" spans="1:6" s="19" customFormat="1" ht="96" customHeight="1">
      <c r="A52" s="51" t="s">
        <v>85</v>
      </c>
      <c r="B52" s="52">
        <v>10</v>
      </c>
      <c r="C52" s="56" t="s">
        <v>121</v>
      </c>
      <c r="D52" s="53">
        <v>1400000</v>
      </c>
      <c r="E52" s="53">
        <v>1204737.14</v>
      </c>
      <c r="F52" s="40">
        <f t="shared" si="2"/>
        <v>195262.8600000001</v>
      </c>
    </row>
    <row r="53" spans="1:6" ht="117" customHeight="1">
      <c r="A53" s="51" t="s">
        <v>58</v>
      </c>
      <c r="B53" s="52">
        <v>10</v>
      </c>
      <c r="C53" s="56" t="s">
        <v>122</v>
      </c>
      <c r="D53" s="53">
        <v>200000</v>
      </c>
      <c r="E53" s="53">
        <f>E54</f>
        <v>91495.56</v>
      </c>
      <c r="F53" s="40">
        <f t="shared" si="2"/>
        <v>108504.44</v>
      </c>
    </row>
    <row r="54" spans="1:6" ht="93" customHeight="1">
      <c r="A54" s="51" t="s">
        <v>86</v>
      </c>
      <c r="B54" s="52">
        <v>10</v>
      </c>
      <c r="C54" s="56" t="s">
        <v>123</v>
      </c>
      <c r="D54" s="53">
        <v>200000</v>
      </c>
      <c r="E54" s="53">
        <v>91495.56</v>
      </c>
      <c r="F54" s="40">
        <f t="shared" si="2"/>
        <v>108504.44</v>
      </c>
    </row>
    <row r="55" spans="1:6" ht="93" customHeight="1">
      <c r="A55" s="51" t="s">
        <v>86</v>
      </c>
      <c r="B55" s="52">
        <v>10</v>
      </c>
      <c r="C55" s="56" t="s">
        <v>308</v>
      </c>
      <c r="D55" s="53">
        <v>0</v>
      </c>
      <c r="E55" s="53">
        <v>0</v>
      </c>
      <c r="F55" s="40">
        <f t="shared" si="2"/>
        <v>0</v>
      </c>
    </row>
    <row r="56" spans="1:6" ht="42" customHeight="1">
      <c r="A56" s="103" t="s">
        <v>87</v>
      </c>
      <c r="B56" s="104">
        <v>10</v>
      </c>
      <c r="C56" s="105" t="s">
        <v>124</v>
      </c>
      <c r="D56" s="72">
        <f>D60+D57</f>
        <v>192600</v>
      </c>
      <c r="E56" s="72">
        <f>E60+E57</f>
        <v>90348.23</v>
      </c>
      <c r="F56" s="67">
        <f t="shared" si="2"/>
        <v>102251.77</v>
      </c>
    </row>
    <row r="57" spans="1:6" ht="69.75" customHeight="1">
      <c r="A57" s="177" t="s">
        <v>456</v>
      </c>
      <c r="B57" s="178"/>
      <c r="C57" s="179" t="s">
        <v>457</v>
      </c>
      <c r="D57" s="58">
        <f>D58</f>
        <v>0</v>
      </c>
      <c r="E57" s="58">
        <f>E58</f>
        <v>18000</v>
      </c>
      <c r="F57" s="59">
        <f>F58</f>
        <v>-18000</v>
      </c>
    </row>
    <row r="58" spans="1:6" ht="55.5" customHeight="1">
      <c r="A58" s="177" t="s">
        <v>458</v>
      </c>
      <c r="B58" s="178">
        <v>10</v>
      </c>
      <c r="C58" s="179" t="s">
        <v>459</v>
      </c>
      <c r="D58" s="58"/>
      <c r="E58" s="58">
        <v>18000</v>
      </c>
      <c r="F58" s="40">
        <f t="shared" si="2"/>
        <v>-18000</v>
      </c>
    </row>
    <row r="59" spans="1:6" ht="65.25" customHeight="1">
      <c r="A59" s="177" t="s">
        <v>458</v>
      </c>
      <c r="B59" s="178">
        <v>10</v>
      </c>
      <c r="C59" s="179" t="s">
        <v>460</v>
      </c>
      <c r="D59" s="58"/>
      <c r="E59" s="58">
        <v>18000</v>
      </c>
      <c r="F59" s="40">
        <f t="shared" si="2"/>
        <v>-18000</v>
      </c>
    </row>
    <row r="60" spans="1:6" ht="65.25" customHeight="1">
      <c r="A60" s="51" t="s">
        <v>88</v>
      </c>
      <c r="B60" s="52">
        <v>10</v>
      </c>
      <c r="C60" s="56" t="s">
        <v>125</v>
      </c>
      <c r="D60" s="53">
        <v>192600</v>
      </c>
      <c r="E60" s="53">
        <f>E61+E63</f>
        <v>72348.23</v>
      </c>
      <c r="F60" s="40">
        <f t="shared" si="2"/>
        <v>120251.77</v>
      </c>
    </row>
    <row r="61" spans="1:6" ht="31.5" customHeight="1">
      <c r="A61" s="51" t="s">
        <v>89</v>
      </c>
      <c r="B61" s="52">
        <v>10</v>
      </c>
      <c r="C61" s="56" t="s">
        <v>126</v>
      </c>
      <c r="D61" s="53">
        <f>D62</f>
        <v>150000</v>
      </c>
      <c r="E61" s="53">
        <f>E62</f>
        <v>29718.23</v>
      </c>
      <c r="F61" s="40">
        <f t="shared" si="2"/>
        <v>120281.77</v>
      </c>
    </row>
    <row r="62" spans="1:6" ht="72" customHeight="1">
      <c r="A62" s="51" t="s">
        <v>51</v>
      </c>
      <c r="B62" s="52">
        <v>10</v>
      </c>
      <c r="C62" s="56" t="s">
        <v>127</v>
      </c>
      <c r="D62" s="53">
        <v>150000</v>
      </c>
      <c r="E62" s="53">
        <v>29718.23</v>
      </c>
      <c r="F62" s="40">
        <f t="shared" si="2"/>
        <v>120281.77</v>
      </c>
    </row>
    <row r="63" spans="1:6" ht="22.5" customHeight="1">
      <c r="A63" s="51" t="s">
        <v>461</v>
      </c>
      <c r="B63" s="52">
        <v>10</v>
      </c>
      <c r="C63" s="56" t="s">
        <v>462</v>
      </c>
      <c r="D63" s="53">
        <v>42600</v>
      </c>
      <c r="E63" s="53">
        <v>42630</v>
      </c>
      <c r="F63" s="40"/>
    </row>
    <row r="64" spans="1:6" ht="18.75" customHeight="1">
      <c r="A64" s="51" t="s">
        <v>461</v>
      </c>
      <c r="B64" s="52">
        <v>10</v>
      </c>
      <c r="C64" s="56" t="s">
        <v>463</v>
      </c>
      <c r="D64" s="53">
        <v>42600</v>
      </c>
      <c r="E64" s="53">
        <v>42630</v>
      </c>
      <c r="F64" s="40"/>
    </row>
    <row r="65" spans="1:6" s="19" customFormat="1" ht="22.5" customHeight="1">
      <c r="A65" s="103" t="s">
        <v>391</v>
      </c>
      <c r="B65" s="104">
        <v>10</v>
      </c>
      <c r="C65" s="105" t="s">
        <v>392</v>
      </c>
      <c r="D65" s="72">
        <f>D66</f>
        <v>30000</v>
      </c>
      <c r="E65" s="72">
        <f>E66</f>
        <v>26800</v>
      </c>
      <c r="F65" s="67">
        <f t="shared" si="2"/>
        <v>3200</v>
      </c>
    </row>
    <row r="66" spans="1:6" ht="21.75" customHeight="1">
      <c r="A66" s="51" t="s">
        <v>393</v>
      </c>
      <c r="B66" s="52">
        <v>10</v>
      </c>
      <c r="C66" s="56" t="s">
        <v>395</v>
      </c>
      <c r="D66" s="53">
        <f>D67</f>
        <v>30000</v>
      </c>
      <c r="E66" s="53">
        <f>E67</f>
        <v>26800</v>
      </c>
      <c r="F66" s="40">
        <f t="shared" si="2"/>
        <v>3200</v>
      </c>
    </row>
    <row r="67" spans="1:6" ht="45.75" customHeight="1">
      <c r="A67" s="51" t="s">
        <v>394</v>
      </c>
      <c r="B67" s="52">
        <v>10</v>
      </c>
      <c r="C67" s="56" t="s">
        <v>396</v>
      </c>
      <c r="D67" s="53">
        <v>30000</v>
      </c>
      <c r="E67" s="53">
        <v>26800</v>
      </c>
      <c r="F67" s="40">
        <f t="shared" si="2"/>
        <v>3200</v>
      </c>
    </row>
    <row r="68" spans="1:6" ht="34.5" customHeight="1">
      <c r="A68" s="103" t="s">
        <v>90</v>
      </c>
      <c r="B68" s="104">
        <v>10</v>
      </c>
      <c r="C68" s="105" t="s">
        <v>128</v>
      </c>
      <c r="D68" s="72">
        <v>0</v>
      </c>
      <c r="E68" s="72">
        <f>E69</f>
        <v>500</v>
      </c>
      <c r="F68" s="67">
        <f>F69</f>
        <v>-500</v>
      </c>
    </row>
    <row r="69" spans="1:6" s="19" customFormat="1" ht="26.25" customHeight="1">
      <c r="A69" s="51" t="s">
        <v>59</v>
      </c>
      <c r="B69" s="52">
        <v>10</v>
      </c>
      <c r="C69" s="56" t="s">
        <v>129</v>
      </c>
      <c r="D69" s="53">
        <v>0</v>
      </c>
      <c r="E69" s="53">
        <f>E70</f>
        <v>500</v>
      </c>
      <c r="F69" s="40">
        <f>F70</f>
        <v>-500</v>
      </c>
    </row>
    <row r="70" spans="1:6" ht="38.25" customHeight="1">
      <c r="A70" s="51" t="s">
        <v>60</v>
      </c>
      <c r="B70" s="52">
        <v>10</v>
      </c>
      <c r="C70" s="56" t="s">
        <v>130</v>
      </c>
      <c r="D70" s="53">
        <v>0</v>
      </c>
      <c r="E70" s="53">
        <v>500</v>
      </c>
      <c r="F70" s="40">
        <f aca="true" t="shared" si="3" ref="F70:F83">D70-E70</f>
        <v>-500</v>
      </c>
    </row>
    <row r="71" spans="1:6" ht="34.5" customHeight="1">
      <c r="A71" s="103" t="s">
        <v>91</v>
      </c>
      <c r="B71" s="104">
        <v>10</v>
      </c>
      <c r="C71" s="105" t="s">
        <v>132</v>
      </c>
      <c r="D71" s="72">
        <f>D72</f>
        <v>6417000</v>
      </c>
      <c r="E71" s="72">
        <f>E72</f>
        <v>1840440</v>
      </c>
      <c r="F71" s="67">
        <f t="shared" si="3"/>
        <v>4576560</v>
      </c>
    </row>
    <row r="72" spans="1:6" s="19" customFormat="1" ht="48.75" customHeight="1">
      <c r="A72" s="51" t="s">
        <v>92</v>
      </c>
      <c r="B72" s="52">
        <v>10</v>
      </c>
      <c r="C72" s="56" t="s">
        <v>131</v>
      </c>
      <c r="D72" s="53">
        <f>D76+D81+D73</f>
        <v>6417000</v>
      </c>
      <c r="E72" s="53">
        <f>E76+E81+E73</f>
        <v>1840440</v>
      </c>
      <c r="F72" s="53">
        <f>F76+F81+F73</f>
        <v>4576560</v>
      </c>
    </row>
    <row r="73" spans="1:6" ht="50.25" customHeight="1">
      <c r="A73" s="51" t="s">
        <v>310</v>
      </c>
      <c r="B73" s="52">
        <v>10</v>
      </c>
      <c r="C73" s="56" t="s">
        <v>309</v>
      </c>
      <c r="D73" s="53">
        <f>D74</f>
        <v>831600</v>
      </c>
      <c r="E73" s="53">
        <f>E74</f>
        <v>808600</v>
      </c>
      <c r="F73" s="40">
        <f t="shared" si="3"/>
        <v>23000</v>
      </c>
    </row>
    <row r="74" spans="1:6" ht="43.5" customHeight="1">
      <c r="A74" s="51" t="s">
        <v>312</v>
      </c>
      <c r="B74" s="52">
        <v>10</v>
      </c>
      <c r="C74" s="56" t="s">
        <v>311</v>
      </c>
      <c r="D74" s="53">
        <f>D75</f>
        <v>831600</v>
      </c>
      <c r="E74" s="53">
        <f>E75</f>
        <v>808600</v>
      </c>
      <c r="F74" s="40">
        <f t="shared" si="3"/>
        <v>23000</v>
      </c>
    </row>
    <row r="75" spans="1:6" ht="50.25" customHeight="1">
      <c r="A75" s="51" t="s">
        <v>314</v>
      </c>
      <c r="B75" s="52">
        <v>10</v>
      </c>
      <c r="C75" s="56" t="s">
        <v>313</v>
      </c>
      <c r="D75" s="53">
        <v>831600</v>
      </c>
      <c r="E75" s="53">
        <v>808600</v>
      </c>
      <c r="F75" s="40">
        <f t="shared" si="3"/>
        <v>23000</v>
      </c>
    </row>
    <row r="76" spans="1:6" ht="21" customHeight="1">
      <c r="A76" s="51" t="s">
        <v>52</v>
      </c>
      <c r="B76" s="52">
        <v>10</v>
      </c>
      <c r="C76" s="56" t="s">
        <v>133</v>
      </c>
      <c r="D76" s="53">
        <f>D77+D79</f>
        <v>149500</v>
      </c>
      <c r="E76" s="53">
        <f>E77+E79</f>
        <v>149500</v>
      </c>
      <c r="F76" s="40">
        <f t="shared" si="3"/>
        <v>0</v>
      </c>
    </row>
    <row r="77" spans="1:6" ht="27.75" customHeight="1">
      <c r="A77" s="51" t="s">
        <v>93</v>
      </c>
      <c r="B77" s="52">
        <v>10</v>
      </c>
      <c r="C77" s="56" t="s">
        <v>134</v>
      </c>
      <c r="D77" s="53">
        <v>149300</v>
      </c>
      <c r="E77" s="53">
        <f>E78</f>
        <v>149300</v>
      </c>
      <c r="F77" s="40">
        <f t="shared" si="3"/>
        <v>0</v>
      </c>
    </row>
    <row r="78" spans="1:6" ht="30.75" customHeight="1">
      <c r="A78" s="51" t="s">
        <v>53</v>
      </c>
      <c r="B78" s="52">
        <v>10</v>
      </c>
      <c r="C78" s="56" t="s">
        <v>135</v>
      </c>
      <c r="D78" s="53">
        <v>149300</v>
      </c>
      <c r="E78" s="53">
        <v>149300</v>
      </c>
      <c r="F78" s="40">
        <f t="shared" si="3"/>
        <v>0</v>
      </c>
    </row>
    <row r="79" spans="1:6" ht="22.5" customHeight="1">
      <c r="A79" s="51" t="s">
        <v>57</v>
      </c>
      <c r="B79" s="52">
        <v>10</v>
      </c>
      <c r="C79" s="56" t="s">
        <v>136</v>
      </c>
      <c r="D79" s="53">
        <v>200</v>
      </c>
      <c r="E79" s="53">
        <v>200</v>
      </c>
      <c r="F79" s="40">
        <f t="shared" si="3"/>
        <v>0</v>
      </c>
    </row>
    <row r="80" spans="1:6" ht="32.25" customHeight="1">
      <c r="A80" s="51" t="s">
        <v>94</v>
      </c>
      <c r="B80" s="52">
        <v>10</v>
      </c>
      <c r="C80" s="56" t="s">
        <v>137</v>
      </c>
      <c r="D80" s="53">
        <v>200</v>
      </c>
      <c r="E80" s="53">
        <v>200</v>
      </c>
      <c r="F80" s="40">
        <f t="shared" si="3"/>
        <v>0</v>
      </c>
    </row>
    <row r="81" spans="1:6" ht="18.75" customHeight="1">
      <c r="A81" s="51" t="s">
        <v>54</v>
      </c>
      <c r="B81" s="52">
        <v>10</v>
      </c>
      <c r="C81" s="56" t="s">
        <v>138</v>
      </c>
      <c r="D81" s="53">
        <f>D82</f>
        <v>5435900</v>
      </c>
      <c r="E81" s="53">
        <f>E82</f>
        <v>882340</v>
      </c>
      <c r="F81" s="40">
        <f t="shared" si="3"/>
        <v>4553560</v>
      </c>
    </row>
    <row r="82" spans="1:6" ht="26.25" customHeight="1">
      <c r="A82" s="51" t="s">
        <v>55</v>
      </c>
      <c r="B82" s="52">
        <v>10</v>
      </c>
      <c r="C82" s="56" t="s">
        <v>139</v>
      </c>
      <c r="D82" s="53">
        <f>D83</f>
        <v>5435900</v>
      </c>
      <c r="E82" s="53">
        <f>E83</f>
        <v>882340</v>
      </c>
      <c r="F82" s="40">
        <f t="shared" si="3"/>
        <v>4553560</v>
      </c>
    </row>
    <row r="83" spans="1:6" ht="22.5" customHeight="1">
      <c r="A83" s="51" t="s">
        <v>56</v>
      </c>
      <c r="B83" s="52">
        <v>10</v>
      </c>
      <c r="C83" s="56" t="s">
        <v>140</v>
      </c>
      <c r="D83" s="53">
        <f>6966800-1530900</f>
        <v>5435900</v>
      </c>
      <c r="E83" s="53">
        <v>882340</v>
      </c>
      <c r="F83" s="40">
        <f t="shared" si="3"/>
        <v>4553560</v>
      </c>
    </row>
    <row r="84" spans="1:6" ht="12" customHeight="1">
      <c r="A84" s="18" t="s">
        <v>146</v>
      </c>
      <c r="B84" s="35"/>
      <c r="C84" s="11" t="s">
        <v>147</v>
      </c>
      <c r="D84" s="12"/>
      <c r="E84" s="5"/>
      <c r="F84" s="6"/>
    </row>
    <row r="85" spans="1:6" ht="23.25" customHeight="1">
      <c r="A85" s="18" t="s">
        <v>148</v>
      </c>
      <c r="B85" s="35"/>
      <c r="C85" s="11" t="s">
        <v>147</v>
      </c>
      <c r="D85" s="12">
        <f>D16</f>
        <v>13998700</v>
      </c>
      <c r="E85" s="12">
        <f>E16</f>
        <v>7203632.3100000005</v>
      </c>
      <c r="F85" s="12">
        <f>F16</f>
        <v>6795067.6899999995</v>
      </c>
    </row>
    <row r="86" ht="10.5" customHeight="1"/>
    <row r="88" ht="11.25" customHeight="1"/>
    <row r="92" ht="10.5" customHeight="1"/>
    <row r="93" ht="10.5" customHeight="1"/>
    <row r="94" ht="9.75" customHeight="1"/>
    <row r="95" ht="31.5" customHeight="1"/>
    <row r="96" ht="25.5" customHeight="1"/>
    <row r="97" ht="39" customHeight="1"/>
    <row r="98" ht="54" customHeight="1"/>
    <row r="99" ht="24.75" customHeight="1"/>
    <row r="100" ht="25.5" customHeight="1"/>
    <row r="101" ht="36.75" customHeight="1"/>
    <row r="102" ht="29.25" customHeight="1"/>
    <row r="103" ht="27" customHeight="1"/>
    <row r="104" ht="26.25" customHeight="1"/>
    <row r="105" ht="171" customHeight="1"/>
    <row r="106" ht="16.5" customHeight="1" hidden="1"/>
    <row r="107" ht="16.5" customHeight="1" hidden="1"/>
    <row r="108" ht="15" customHeight="1" hidden="1"/>
    <row r="109" ht="18.75" customHeight="1" hidden="1"/>
    <row r="110" ht="15" customHeight="1" hidden="1"/>
    <row r="111" ht="21" customHeight="1" hidden="1"/>
    <row r="112" ht="12" customHeight="1" hidden="1"/>
    <row r="113" ht="12.75" customHeight="1" hidden="1"/>
    <row r="114" ht="16.5" customHeight="1" hidden="1"/>
    <row r="115" ht="16.5" customHeight="1" hidden="1"/>
    <row r="116" ht="17.25" customHeight="1" hidden="1"/>
    <row r="117" ht="18" customHeight="1" hidden="1"/>
    <row r="118" ht="26.25" customHeight="1" hidden="1"/>
    <row r="119" ht="25.5" customHeight="1" hidden="1"/>
    <row r="120" ht="15" customHeight="1" hidden="1"/>
    <row r="121" ht="27.75" customHeight="1" hidden="1"/>
    <row r="122" ht="27.75" customHeight="1" hidden="1" thickBot="1"/>
    <row r="123" ht="3.75" customHeight="1"/>
    <row r="124" ht="38.25" customHeight="1"/>
    <row r="125" ht="44.25" customHeight="1"/>
    <row r="126" ht="20.25" customHeight="1"/>
    <row r="127" ht="10.5" customHeight="1"/>
    <row r="128" ht="24.75" customHeight="1"/>
    <row r="129" ht="8.25" customHeight="1"/>
    <row r="130" ht="6.75" customHeight="1"/>
    <row r="131" ht="12.75" customHeight="1"/>
    <row r="132" ht="12.75" customHeight="1"/>
    <row r="133" ht="12.75" customHeight="1"/>
    <row r="134" ht="12.75" customHeight="1"/>
    <row r="135" ht="1.5" customHeight="1"/>
    <row r="136" ht="22.5" customHeight="1" hidden="1"/>
    <row r="137" ht="1.5" customHeight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0.75" customHeight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23.25" customHeight="1" hidden="1"/>
    <row r="158" ht="9.75" customHeight="1" hidden="1"/>
    <row r="159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showGridLines="0" workbookViewId="0" topLeftCell="A1">
      <selection activeCell="D9" sqref="D9"/>
    </sheetView>
  </sheetViews>
  <sheetFormatPr defaultColWidth="9.00390625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61" customWidth="1"/>
    <col min="7" max="7" width="15.375" style="8" customWidth="1"/>
    <col min="8" max="16384" width="9.125" style="8" customWidth="1"/>
  </cols>
  <sheetData>
    <row r="1" spans="2:6" ht="14.25" customHeight="1">
      <c r="B1" s="62" t="s">
        <v>20</v>
      </c>
      <c r="C1" s="33"/>
      <c r="E1" s="95" t="s">
        <v>15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8</v>
      </c>
      <c r="C3" s="14" t="s">
        <v>7</v>
      </c>
      <c r="D3" s="97" t="s">
        <v>28</v>
      </c>
      <c r="E3" s="98"/>
      <c r="F3" s="142" t="s">
        <v>3</v>
      </c>
    </row>
    <row r="4" spans="1:6" ht="12.75">
      <c r="A4" s="88" t="s">
        <v>6</v>
      </c>
      <c r="B4" s="14" t="s">
        <v>9</v>
      </c>
      <c r="C4" s="2" t="s">
        <v>32</v>
      </c>
      <c r="D4" s="97" t="s">
        <v>27</v>
      </c>
      <c r="E4" s="99" t="s">
        <v>19</v>
      </c>
      <c r="F4" s="143" t="s">
        <v>4</v>
      </c>
    </row>
    <row r="5" spans="1:6" ht="11.25" customHeight="1">
      <c r="A5" s="88"/>
      <c r="B5" s="14" t="s">
        <v>10</v>
      </c>
      <c r="C5" s="14" t="s">
        <v>31</v>
      </c>
      <c r="D5" s="97" t="s">
        <v>4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2</v>
      </c>
      <c r="E6" s="100" t="s">
        <v>21</v>
      </c>
      <c r="F6" s="145" t="s">
        <v>22</v>
      </c>
    </row>
    <row r="7" spans="1:7" s="118" customFormat="1" ht="15" customHeight="1" thickBot="1">
      <c r="A7" s="119" t="s">
        <v>149</v>
      </c>
      <c r="B7" s="120">
        <v>200</v>
      </c>
      <c r="C7" s="121" t="s">
        <v>150</v>
      </c>
      <c r="D7" s="122">
        <f>D9+D69+D77+D85+D98+D135+D154+D160+D134+D165</f>
        <v>14199015.77</v>
      </c>
      <c r="E7" s="122">
        <f>E9+E69+E77+E85+E98+E135+E154+E160+E134+E165</f>
        <v>8436044.379999999</v>
      </c>
      <c r="F7" s="146">
        <f>D7-E7</f>
        <v>5762971.390000001</v>
      </c>
      <c r="G7" s="117"/>
    </row>
    <row r="8" spans="1:7" ht="26.25" customHeight="1" thickBot="1">
      <c r="A8" s="128" t="s">
        <v>289</v>
      </c>
      <c r="B8" s="129"/>
      <c r="C8" s="130" t="s">
        <v>152</v>
      </c>
      <c r="D8" s="131">
        <f>D7</f>
        <v>14199015.77</v>
      </c>
      <c r="E8" s="131">
        <f>E7</f>
        <v>8436044.379999999</v>
      </c>
      <c r="F8" s="147">
        <f>D8-E8</f>
        <v>5762971.390000001</v>
      </c>
      <c r="G8" s="17"/>
    </row>
    <row r="9" spans="1:6" ht="22.5" customHeight="1" thickBot="1">
      <c r="A9" s="124" t="s">
        <v>238</v>
      </c>
      <c r="B9" s="125">
        <v>200</v>
      </c>
      <c r="C9" s="126" t="s">
        <v>153</v>
      </c>
      <c r="D9" s="127">
        <f>D10+D20+D49</f>
        <v>4370790.77</v>
      </c>
      <c r="E9" s="127">
        <f>E10+E20+E49</f>
        <v>3883698.52</v>
      </c>
      <c r="F9" s="148">
        <f>D9-E9</f>
        <v>487092.24999999953</v>
      </c>
    </row>
    <row r="10" spans="1:6" ht="42" customHeight="1">
      <c r="A10" s="90" t="s">
        <v>151</v>
      </c>
      <c r="B10" s="52">
        <v>200</v>
      </c>
      <c r="C10" s="56" t="s">
        <v>154</v>
      </c>
      <c r="D10" s="53">
        <f aca="true" t="shared" si="0" ref="D10:F11">D11</f>
        <v>650000</v>
      </c>
      <c r="E10" s="53">
        <f t="shared" si="0"/>
        <v>608215.67</v>
      </c>
      <c r="F10" s="149">
        <f t="shared" si="0"/>
        <v>41784.33000000001</v>
      </c>
    </row>
    <row r="11" spans="1:6" ht="47.25" customHeight="1">
      <c r="A11" s="82" t="s">
        <v>262</v>
      </c>
      <c r="B11" s="52"/>
      <c r="C11" s="56" t="s">
        <v>246</v>
      </c>
      <c r="D11" s="53">
        <f t="shared" si="0"/>
        <v>650000</v>
      </c>
      <c r="E11" s="53">
        <f t="shared" si="0"/>
        <v>608215.67</v>
      </c>
      <c r="F11" s="149">
        <f t="shared" si="0"/>
        <v>41784.33000000001</v>
      </c>
    </row>
    <row r="12" spans="1:7" ht="23.25" customHeight="1">
      <c r="A12" s="83" t="s">
        <v>263</v>
      </c>
      <c r="B12" s="55"/>
      <c r="C12" s="38" t="s">
        <v>155</v>
      </c>
      <c r="D12" s="57">
        <f>D13+D18</f>
        <v>650000</v>
      </c>
      <c r="E12" s="57">
        <f>E13+E18</f>
        <v>608215.67</v>
      </c>
      <c r="F12" s="150">
        <f>F13+F18</f>
        <v>41784.33000000001</v>
      </c>
      <c r="G12" s="17"/>
    </row>
    <row r="13" spans="1:7" ht="15.75" customHeight="1">
      <c r="A13" s="83" t="s">
        <v>257</v>
      </c>
      <c r="B13" s="55"/>
      <c r="C13" s="38" t="s">
        <v>157</v>
      </c>
      <c r="D13" s="59">
        <f>D14</f>
        <v>633123</v>
      </c>
      <c r="E13" s="59">
        <f>E14</f>
        <v>591339.27</v>
      </c>
      <c r="F13" s="151">
        <f>F14</f>
        <v>41783.73000000001</v>
      </c>
      <c r="G13" s="17"/>
    </row>
    <row r="14" spans="1:6" ht="20.25" customHeight="1">
      <c r="A14" s="78" t="s">
        <v>220</v>
      </c>
      <c r="B14" s="55"/>
      <c r="C14" s="38" t="s">
        <v>156</v>
      </c>
      <c r="D14" s="59">
        <f>D15+D16</f>
        <v>633123</v>
      </c>
      <c r="E14" s="59">
        <f>E15+E16</f>
        <v>591339.27</v>
      </c>
      <c r="F14" s="151">
        <f>F15+F16</f>
        <v>41783.73000000001</v>
      </c>
    </row>
    <row r="15" spans="1:6" s="75" customFormat="1" ht="12" customHeight="1">
      <c r="A15" s="102" t="s">
        <v>221</v>
      </c>
      <c r="B15" s="71"/>
      <c r="C15" s="66" t="s">
        <v>158</v>
      </c>
      <c r="D15" s="67">
        <f>439700+3123</f>
        <v>442823</v>
      </c>
      <c r="E15" s="67">
        <v>438419</v>
      </c>
      <c r="F15" s="152">
        <f>D15-E15</f>
        <v>4404</v>
      </c>
    </row>
    <row r="16" spans="1:7" s="75" customFormat="1" ht="21.75" customHeight="1">
      <c r="A16" s="102" t="s">
        <v>223</v>
      </c>
      <c r="B16" s="71"/>
      <c r="C16" s="66" t="s">
        <v>159</v>
      </c>
      <c r="D16" s="67">
        <v>190300</v>
      </c>
      <c r="E16" s="67">
        <v>152920.27</v>
      </c>
      <c r="F16" s="152">
        <f>D16-E16</f>
        <v>37379.73000000001</v>
      </c>
      <c r="G16" s="76"/>
    </row>
    <row r="17" spans="1:6" s="19" customFormat="1" ht="15" customHeight="1">
      <c r="A17" s="83" t="s">
        <v>258</v>
      </c>
      <c r="B17" s="37"/>
      <c r="C17" s="38" t="s">
        <v>160</v>
      </c>
      <c r="D17" s="59">
        <f aca="true" t="shared" si="1" ref="D17:F18">D18</f>
        <v>16877</v>
      </c>
      <c r="E17" s="59">
        <f t="shared" si="1"/>
        <v>16876.4</v>
      </c>
      <c r="F17" s="151">
        <f t="shared" si="1"/>
        <v>0.5999999999985448</v>
      </c>
    </row>
    <row r="18" spans="1:6" s="19" customFormat="1" ht="24" customHeight="1">
      <c r="A18" s="78" t="s">
        <v>220</v>
      </c>
      <c r="B18" s="37"/>
      <c r="C18" s="38" t="s">
        <v>161</v>
      </c>
      <c r="D18" s="40">
        <f t="shared" si="1"/>
        <v>16877</v>
      </c>
      <c r="E18" s="40">
        <f t="shared" si="1"/>
        <v>16876.4</v>
      </c>
      <c r="F18" s="153">
        <f t="shared" si="1"/>
        <v>0.5999999999985448</v>
      </c>
    </row>
    <row r="19" spans="1:6" s="75" customFormat="1" ht="15" customHeight="1">
      <c r="A19" s="102" t="s">
        <v>222</v>
      </c>
      <c r="B19" s="71"/>
      <c r="C19" s="66" t="s">
        <v>162</v>
      </c>
      <c r="D19" s="67">
        <v>16877</v>
      </c>
      <c r="E19" s="67">
        <v>16876.4</v>
      </c>
      <c r="F19" s="152">
        <f>D19-E19</f>
        <v>0.5999999999985448</v>
      </c>
    </row>
    <row r="20" spans="1:7" ht="71.25" customHeight="1">
      <c r="A20" s="83" t="s">
        <v>264</v>
      </c>
      <c r="B20" s="37"/>
      <c r="C20" s="38" t="s">
        <v>163</v>
      </c>
      <c r="D20" s="40">
        <f>D21+D41+D43</f>
        <v>3638739.77</v>
      </c>
      <c r="E20" s="40">
        <f>E21+E41+E43</f>
        <v>3197114</v>
      </c>
      <c r="F20" s="153">
        <f>D20-E20</f>
        <v>441625.77</v>
      </c>
      <c r="G20" s="17"/>
    </row>
    <row r="21" spans="1:7" ht="15" customHeight="1">
      <c r="A21" s="82" t="s">
        <v>262</v>
      </c>
      <c r="B21" s="37"/>
      <c r="C21" s="38" t="s">
        <v>247</v>
      </c>
      <c r="D21" s="40">
        <f>D22</f>
        <v>3542839.77</v>
      </c>
      <c r="E21" s="40">
        <f>E22</f>
        <v>3101501.17</v>
      </c>
      <c r="F21" s="153">
        <f>F22</f>
        <v>441338.6</v>
      </c>
      <c r="G21" s="17"/>
    </row>
    <row r="22" spans="1:6" ht="18.75" customHeight="1">
      <c r="A22" s="83" t="s">
        <v>265</v>
      </c>
      <c r="B22" s="37"/>
      <c r="C22" s="38" t="s">
        <v>164</v>
      </c>
      <c r="D22" s="40">
        <f>D23+D27+D30+D33</f>
        <v>3542839.77</v>
      </c>
      <c r="E22" s="40">
        <f>E23+E27+E30+E33</f>
        <v>3101501.17</v>
      </c>
      <c r="F22" s="153">
        <f>F23+F27+F30+F33</f>
        <v>441338.6</v>
      </c>
    </row>
    <row r="23" spans="1:6" ht="15.75" customHeight="1">
      <c r="A23" s="83" t="s">
        <v>257</v>
      </c>
      <c r="B23" s="37"/>
      <c r="C23" s="38" t="s">
        <v>165</v>
      </c>
      <c r="D23" s="59">
        <f>D24</f>
        <v>3009808.77</v>
      </c>
      <c r="E23" s="59">
        <f>E24</f>
        <v>2620702.35</v>
      </c>
      <c r="F23" s="151">
        <f>F24</f>
        <v>389106.42000000004</v>
      </c>
    </row>
    <row r="24" spans="1:6" ht="21.75" customHeight="1">
      <c r="A24" s="78" t="s">
        <v>220</v>
      </c>
      <c r="B24" s="37"/>
      <c r="C24" s="38" t="s">
        <v>166</v>
      </c>
      <c r="D24" s="40">
        <f>D25+D26</f>
        <v>3009808.77</v>
      </c>
      <c r="E24" s="40">
        <f>E25+E26</f>
        <v>2620702.35</v>
      </c>
      <c r="F24" s="153">
        <f>F25+F26</f>
        <v>389106.42000000004</v>
      </c>
    </row>
    <row r="25" spans="1:6" s="70" customFormat="1" ht="14.25" customHeight="1">
      <c r="A25" s="102" t="s">
        <v>221</v>
      </c>
      <c r="B25" s="71"/>
      <c r="C25" s="66" t="s">
        <v>167</v>
      </c>
      <c r="D25" s="67">
        <v>2128942</v>
      </c>
      <c r="E25" s="67">
        <v>1970294.93</v>
      </c>
      <c r="F25" s="152">
        <f>D25-E25</f>
        <v>158647.07000000007</v>
      </c>
    </row>
    <row r="26" spans="1:6" s="70" customFormat="1" ht="23.25" customHeight="1">
      <c r="A26" s="102" t="s">
        <v>223</v>
      </c>
      <c r="B26" s="71"/>
      <c r="C26" s="66" t="s">
        <v>224</v>
      </c>
      <c r="D26" s="67">
        <f>716900-70000+145317.77+5000-70000-10000+148649-31200+46200</f>
        <v>880866.77</v>
      </c>
      <c r="E26" s="67">
        <v>650407.42</v>
      </c>
      <c r="F26" s="152">
        <f>D26-E26</f>
        <v>230459.34999999998</v>
      </c>
    </row>
    <row r="27" spans="1:6" s="70" customFormat="1" ht="24.75" customHeight="1">
      <c r="A27" s="83" t="s">
        <v>258</v>
      </c>
      <c r="B27" s="74"/>
      <c r="C27" s="69" t="s">
        <v>168</v>
      </c>
      <c r="D27" s="59">
        <f aca="true" t="shared" si="2" ref="D27:F28">D28</f>
        <v>99831</v>
      </c>
      <c r="E27" s="59">
        <f t="shared" si="2"/>
        <v>99830.68</v>
      </c>
      <c r="F27" s="151">
        <f t="shared" si="2"/>
        <v>0.3200000000069849</v>
      </c>
    </row>
    <row r="28" spans="1:6" ht="23.25" customHeight="1">
      <c r="A28" s="78" t="s">
        <v>220</v>
      </c>
      <c r="B28" s="37"/>
      <c r="C28" s="38" t="s">
        <v>169</v>
      </c>
      <c r="D28" s="40">
        <f t="shared" si="2"/>
        <v>99831</v>
      </c>
      <c r="E28" s="40">
        <f t="shared" si="2"/>
        <v>99830.68</v>
      </c>
      <c r="F28" s="153">
        <f t="shared" si="2"/>
        <v>0.3200000000069849</v>
      </c>
    </row>
    <row r="29" spans="1:6" s="70" customFormat="1" ht="15" customHeight="1">
      <c r="A29" s="102" t="s">
        <v>222</v>
      </c>
      <c r="B29" s="65"/>
      <c r="C29" s="66" t="s">
        <v>170</v>
      </c>
      <c r="D29" s="67">
        <f>70000+15000+14000+831</f>
        <v>99831</v>
      </c>
      <c r="E29" s="67">
        <v>99830.68</v>
      </c>
      <c r="F29" s="152">
        <f>D29-E29</f>
        <v>0.3200000000069849</v>
      </c>
    </row>
    <row r="30" spans="1:6" s="70" customFormat="1" ht="35.25" customHeight="1">
      <c r="A30" s="83" t="s">
        <v>259</v>
      </c>
      <c r="B30" s="68"/>
      <c r="C30" s="69" t="s">
        <v>225</v>
      </c>
      <c r="D30" s="59">
        <f aca="true" t="shared" si="3" ref="D30:F31">D31</f>
        <v>53000</v>
      </c>
      <c r="E30" s="59">
        <f>E31</f>
        <v>49861.84</v>
      </c>
      <c r="F30" s="151">
        <f t="shared" si="3"/>
        <v>3138.1600000000035</v>
      </c>
    </row>
    <row r="31" spans="1:6" ht="12.75" customHeight="1">
      <c r="A31" s="78" t="s">
        <v>226</v>
      </c>
      <c r="B31" s="36"/>
      <c r="C31" s="38" t="s">
        <v>171</v>
      </c>
      <c r="D31" s="40">
        <f t="shared" si="3"/>
        <v>53000</v>
      </c>
      <c r="E31" s="40">
        <f t="shared" si="3"/>
        <v>49861.84</v>
      </c>
      <c r="F31" s="153">
        <f t="shared" si="3"/>
        <v>3138.1600000000035</v>
      </c>
    </row>
    <row r="32" spans="1:6" s="70" customFormat="1" ht="15" customHeight="1">
      <c r="A32" s="102" t="s">
        <v>229</v>
      </c>
      <c r="B32" s="65"/>
      <c r="C32" s="66" t="s">
        <v>172</v>
      </c>
      <c r="D32" s="67">
        <v>53000</v>
      </c>
      <c r="E32" s="67">
        <v>49861.84</v>
      </c>
      <c r="F32" s="152">
        <f>D32-E32</f>
        <v>3138.1600000000035</v>
      </c>
    </row>
    <row r="33" spans="1:6" ht="35.25" customHeight="1">
      <c r="A33" s="83" t="s">
        <v>245</v>
      </c>
      <c r="B33" s="36"/>
      <c r="C33" s="38" t="s">
        <v>173</v>
      </c>
      <c r="D33" s="40">
        <f>D34+D38</f>
        <v>380200</v>
      </c>
      <c r="E33" s="40">
        <f>E34+E38</f>
        <v>331106.30000000005</v>
      </c>
      <c r="F33" s="153">
        <f>D33-E33</f>
        <v>49093.69999999995</v>
      </c>
    </row>
    <row r="34" spans="1:6" ht="18" customHeight="1">
      <c r="A34" s="78" t="s">
        <v>226</v>
      </c>
      <c r="B34" s="36"/>
      <c r="C34" s="38" t="s">
        <v>174</v>
      </c>
      <c r="D34" s="40">
        <f>D35+D36+D37</f>
        <v>194700</v>
      </c>
      <c r="E34" s="40">
        <f>E35+E36+E37</f>
        <v>158926.91</v>
      </c>
      <c r="F34" s="153">
        <f>F35+F36+F37</f>
        <v>35773.08999999999</v>
      </c>
    </row>
    <row r="35" spans="1:6" s="70" customFormat="1" ht="13.5" customHeight="1">
      <c r="A35" s="102" t="s">
        <v>230</v>
      </c>
      <c r="B35" s="65"/>
      <c r="C35" s="66" t="s">
        <v>290</v>
      </c>
      <c r="D35" s="67">
        <f>80000+30000</f>
        <v>110000</v>
      </c>
      <c r="E35" s="67">
        <v>88780.96</v>
      </c>
      <c r="F35" s="152">
        <f>D35-E35</f>
        <v>21219.039999999994</v>
      </c>
    </row>
    <row r="36" spans="1:6" s="70" customFormat="1" ht="22.5" customHeight="1">
      <c r="A36" s="102" t="s">
        <v>231</v>
      </c>
      <c r="B36" s="65"/>
      <c r="C36" s="66" t="s">
        <v>175</v>
      </c>
      <c r="D36" s="67">
        <f>39000+20000-10000-5000-25000</f>
        <v>19000</v>
      </c>
      <c r="E36" s="67">
        <v>11586.65</v>
      </c>
      <c r="F36" s="152">
        <f>D36-E36</f>
        <v>7413.35</v>
      </c>
    </row>
    <row r="37" spans="1:6" s="70" customFormat="1" ht="14.25" customHeight="1">
      <c r="A37" s="102" t="s">
        <v>232</v>
      </c>
      <c r="B37" s="65"/>
      <c r="C37" s="66" t="s">
        <v>176</v>
      </c>
      <c r="D37" s="67">
        <f>29900+5000+25000+5800</f>
        <v>65700</v>
      </c>
      <c r="E37" s="67">
        <v>58559.3</v>
      </c>
      <c r="F37" s="152">
        <f>D37-E37</f>
        <v>7140.699999999997</v>
      </c>
    </row>
    <row r="38" spans="1:6" ht="17.25" customHeight="1">
      <c r="A38" s="78" t="s">
        <v>236</v>
      </c>
      <c r="B38" s="36"/>
      <c r="C38" s="38" t="s">
        <v>177</v>
      </c>
      <c r="D38" s="40">
        <f>D39+D40</f>
        <v>185500</v>
      </c>
      <c r="E38" s="40">
        <f>E40</f>
        <v>172179.39</v>
      </c>
      <c r="F38" s="153">
        <f>F40</f>
        <v>13320.609999999986</v>
      </c>
    </row>
    <row r="39" spans="1:6" s="70" customFormat="1" ht="24.75" customHeight="1">
      <c r="A39" s="102" t="s">
        <v>307</v>
      </c>
      <c r="B39" s="65"/>
      <c r="C39" s="66" t="s">
        <v>306</v>
      </c>
      <c r="D39" s="67">
        <v>0</v>
      </c>
      <c r="E39" s="67">
        <v>0</v>
      </c>
      <c r="F39" s="152">
        <f>D39-E39</f>
        <v>0</v>
      </c>
    </row>
    <row r="40" spans="1:6" s="70" customFormat="1" ht="24.75" customHeight="1">
      <c r="A40" s="102" t="s">
        <v>237</v>
      </c>
      <c r="B40" s="65"/>
      <c r="C40" s="66" t="s">
        <v>178</v>
      </c>
      <c r="D40" s="67">
        <v>185500</v>
      </c>
      <c r="E40" s="67">
        <v>172179.39</v>
      </c>
      <c r="F40" s="152">
        <f>D40-E40</f>
        <v>13320.609999999986</v>
      </c>
    </row>
    <row r="41" spans="1:6" ht="23.25" customHeight="1">
      <c r="A41" s="83" t="s">
        <v>260</v>
      </c>
      <c r="B41" s="36"/>
      <c r="C41" s="38" t="s">
        <v>182</v>
      </c>
      <c r="D41" s="40">
        <f>D42</f>
        <v>95700</v>
      </c>
      <c r="E41" s="40">
        <f>E42</f>
        <v>95412.83</v>
      </c>
      <c r="F41" s="153">
        <f>F42</f>
        <v>287.16999999999825</v>
      </c>
    </row>
    <row r="42" spans="1:6" s="70" customFormat="1" ht="15" customHeight="1">
      <c r="A42" s="102" t="s">
        <v>235</v>
      </c>
      <c r="B42" s="65"/>
      <c r="C42" s="66" t="s">
        <v>183</v>
      </c>
      <c r="D42" s="67">
        <v>95700</v>
      </c>
      <c r="E42" s="67">
        <v>95412.83</v>
      </c>
      <c r="F42" s="152">
        <f>D42-E42</f>
        <v>287.16999999999825</v>
      </c>
    </row>
    <row r="43" spans="1:6" s="70" customFormat="1" ht="15" customHeight="1">
      <c r="A43" s="84" t="s">
        <v>266</v>
      </c>
      <c r="B43" s="68"/>
      <c r="C43" s="69" t="s">
        <v>248</v>
      </c>
      <c r="D43" s="59">
        <f aca="true" t="shared" si="4" ref="D43:F44">D44</f>
        <v>200</v>
      </c>
      <c r="E43" s="59">
        <f t="shared" si="4"/>
        <v>200</v>
      </c>
      <c r="F43" s="151">
        <f t="shared" si="4"/>
        <v>0</v>
      </c>
    </row>
    <row r="44" spans="1:6" s="70" customFormat="1" ht="111.75" customHeight="1">
      <c r="A44" s="83" t="s">
        <v>267</v>
      </c>
      <c r="B44" s="68"/>
      <c r="C44" s="69" t="s">
        <v>249</v>
      </c>
      <c r="D44" s="59">
        <f t="shared" si="4"/>
        <v>200</v>
      </c>
      <c r="E44" s="59">
        <f t="shared" si="4"/>
        <v>200</v>
      </c>
      <c r="F44" s="151">
        <f t="shared" si="4"/>
        <v>0</v>
      </c>
    </row>
    <row r="45" spans="1:6" s="70" customFormat="1" ht="318.75" customHeight="1">
      <c r="A45" s="85" t="s">
        <v>268</v>
      </c>
      <c r="B45" s="68"/>
      <c r="C45" s="69" t="s">
        <v>179</v>
      </c>
      <c r="D45" s="59">
        <f aca="true" t="shared" si="5" ref="D45:F47">D46</f>
        <v>200</v>
      </c>
      <c r="E45" s="59">
        <f t="shared" si="5"/>
        <v>200</v>
      </c>
      <c r="F45" s="151">
        <f t="shared" si="5"/>
        <v>0</v>
      </c>
    </row>
    <row r="46" spans="1:6" s="70" customFormat="1" ht="15" customHeight="1">
      <c r="A46" s="83" t="s">
        <v>245</v>
      </c>
      <c r="B46" s="68"/>
      <c r="C46" s="69" t="s">
        <v>227</v>
      </c>
      <c r="D46" s="59">
        <f t="shared" si="5"/>
        <v>200</v>
      </c>
      <c r="E46" s="59">
        <f t="shared" si="5"/>
        <v>200</v>
      </c>
      <c r="F46" s="151">
        <f t="shared" si="5"/>
        <v>0</v>
      </c>
    </row>
    <row r="47" spans="1:6" s="70" customFormat="1" ht="21" customHeight="1">
      <c r="A47" s="78" t="s">
        <v>236</v>
      </c>
      <c r="B47" s="68"/>
      <c r="C47" s="69" t="s">
        <v>180</v>
      </c>
      <c r="D47" s="58">
        <f t="shared" si="5"/>
        <v>200</v>
      </c>
      <c r="E47" s="58">
        <f t="shared" si="5"/>
        <v>200</v>
      </c>
      <c r="F47" s="154">
        <f t="shared" si="5"/>
        <v>0</v>
      </c>
    </row>
    <row r="48" spans="1:6" s="70" customFormat="1" ht="25.5" customHeight="1">
      <c r="A48" s="102" t="s">
        <v>237</v>
      </c>
      <c r="B48" s="65"/>
      <c r="C48" s="66" t="s">
        <v>181</v>
      </c>
      <c r="D48" s="72">
        <v>200</v>
      </c>
      <c r="E48" s="72">
        <v>200</v>
      </c>
      <c r="F48" s="152">
        <f>D48-E48</f>
        <v>0</v>
      </c>
    </row>
    <row r="49" spans="1:6" s="75" customFormat="1" ht="27" customHeight="1">
      <c r="A49" s="83" t="s">
        <v>269</v>
      </c>
      <c r="B49" s="68"/>
      <c r="C49" s="69" t="s">
        <v>184</v>
      </c>
      <c r="D49" s="59">
        <f>D54+D58+D64+D68+D59</f>
        <v>82051</v>
      </c>
      <c r="E49" s="59">
        <f>E54+E58+E64+E68+E59</f>
        <v>78368.85</v>
      </c>
      <c r="F49" s="59">
        <f>F54+F58+F64+F68+F59</f>
        <v>3682.1500000000015</v>
      </c>
    </row>
    <row r="50" spans="1:6" s="75" customFormat="1" ht="15" customHeight="1" hidden="1">
      <c r="A50" s="91"/>
      <c r="B50" s="68"/>
      <c r="C50" s="69"/>
      <c r="D50" s="59">
        <f aca="true" t="shared" si="6" ref="D50:F51">D51</f>
        <v>0</v>
      </c>
      <c r="E50" s="59">
        <f t="shared" si="6"/>
        <v>0</v>
      </c>
      <c r="F50" s="151">
        <f t="shared" si="6"/>
        <v>0</v>
      </c>
    </row>
    <row r="51" spans="1:6" s="70" customFormat="1" ht="21.75" customHeight="1">
      <c r="A51" s="83" t="s">
        <v>270</v>
      </c>
      <c r="B51" s="68"/>
      <c r="C51" s="69" t="s">
        <v>185</v>
      </c>
      <c r="D51" s="59">
        <f t="shared" si="6"/>
        <v>0</v>
      </c>
      <c r="E51" s="59">
        <f t="shared" si="6"/>
        <v>0</v>
      </c>
      <c r="F51" s="151">
        <f t="shared" si="6"/>
        <v>0</v>
      </c>
    </row>
    <row r="52" spans="1:6" s="70" customFormat="1" ht="0.75" customHeight="1">
      <c r="A52" s="83" t="s">
        <v>315</v>
      </c>
      <c r="B52" s="68"/>
      <c r="C52" s="69" t="s">
        <v>316</v>
      </c>
      <c r="D52" s="59">
        <f>D54</f>
        <v>0</v>
      </c>
      <c r="E52" s="59">
        <f>E54</f>
        <v>0</v>
      </c>
      <c r="F52" s="151">
        <f>F54</f>
        <v>0</v>
      </c>
    </row>
    <row r="53" spans="1:6" s="70" customFormat="1" ht="21" customHeight="1">
      <c r="A53" s="83" t="s">
        <v>315</v>
      </c>
      <c r="B53" s="68"/>
      <c r="C53" s="69" t="s">
        <v>316</v>
      </c>
      <c r="D53" s="59">
        <f>D54</f>
        <v>0</v>
      </c>
      <c r="E53" s="59">
        <f>E54</f>
        <v>0</v>
      </c>
      <c r="F53" s="151">
        <f>F54</f>
        <v>0</v>
      </c>
    </row>
    <row r="54" spans="1:6" s="70" customFormat="1" ht="15" customHeight="1">
      <c r="A54" s="102" t="s">
        <v>235</v>
      </c>
      <c r="B54" s="65"/>
      <c r="C54" s="66" t="s">
        <v>317</v>
      </c>
      <c r="D54" s="67">
        <v>0</v>
      </c>
      <c r="E54" s="67">
        <v>0</v>
      </c>
      <c r="F54" s="152">
        <f>D54-E54</f>
        <v>0</v>
      </c>
    </row>
    <row r="55" spans="1:6" s="70" customFormat="1" ht="49.5" customHeight="1">
      <c r="A55" s="83" t="s">
        <v>318</v>
      </c>
      <c r="B55" s="68"/>
      <c r="C55" s="69" t="s">
        <v>185</v>
      </c>
      <c r="D55" s="59">
        <f>D58</f>
        <v>25051</v>
      </c>
      <c r="E55" s="59">
        <f>E58</f>
        <v>21368.85</v>
      </c>
      <c r="F55" s="151">
        <f>F58</f>
        <v>3682.1500000000015</v>
      </c>
    </row>
    <row r="56" spans="1:6" s="70" customFormat="1" ht="36" customHeight="1">
      <c r="A56" s="83" t="s">
        <v>245</v>
      </c>
      <c r="B56" s="77"/>
      <c r="C56" s="69" t="s">
        <v>326</v>
      </c>
      <c r="D56" s="59">
        <f>D58</f>
        <v>25051</v>
      </c>
      <c r="E56" s="59">
        <f>E58</f>
        <v>21368.85</v>
      </c>
      <c r="F56" s="151">
        <f>F58</f>
        <v>3682.1500000000015</v>
      </c>
    </row>
    <row r="57" spans="1:6" ht="12.75" customHeight="1">
      <c r="A57" s="78" t="s">
        <v>226</v>
      </c>
      <c r="B57" s="36"/>
      <c r="C57" s="38" t="s">
        <v>359</v>
      </c>
      <c r="D57" s="40">
        <f>D58</f>
        <v>25051</v>
      </c>
      <c r="E57" s="40">
        <f>E58</f>
        <v>21368.85</v>
      </c>
      <c r="F57" s="153">
        <f>F58</f>
        <v>3682.1500000000015</v>
      </c>
    </row>
    <row r="58" spans="1:6" s="70" customFormat="1" ht="15" customHeight="1">
      <c r="A58" s="102" t="s">
        <v>232</v>
      </c>
      <c r="B58" s="65"/>
      <c r="C58" s="66" t="s">
        <v>319</v>
      </c>
      <c r="D58" s="67">
        <v>25051</v>
      </c>
      <c r="E58" s="67">
        <v>21368.85</v>
      </c>
      <c r="F58" s="152">
        <f aca="true" t="shared" si="7" ref="F58:F64">D58-E58</f>
        <v>3682.1500000000015</v>
      </c>
    </row>
    <row r="59" spans="1:6" s="70" customFormat="1" ht="15" customHeight="1">
      <c r="A59" s="102" t="s">
        <v>235</v>
      </c>
      <c r="B59" s="65"/>
      <c r="C59" s="66" t="s">
        <v>399</v>
      </c>
      <c r="D59" s="67">
        <v>33000</v>
      </c>
      <c r="E59" s="67">
        <v>33000</v>
      </c>
      <c r="F59" s="152">
        <f t="shared" si="7"/>
        <v>0</v>
      </c>
    </row>
    <row r="60" spans="1:6" s="70" customFormat="1" ht="29.25" customHeight="1">
      <c r="A60" s="83" t="s">
        <v>244</v>
      </c>
      <c r="B60" s="68"/>
      <c r="C60" s="69" t="s">
        <v>321</v>
      </c>
      <c r="D60" s="59">
        <f>D64</f>
        <v>24000</v>
      </c>
      <c r="E60" s="59">
        <f>E64</f>
        <v>24000</v>
      </c>
      <c r="F60" s="153">
        <f t="shared" si="7"/>
        <v>0</v>
      </c>
    </row>
    <row r="61" spans="1:6" s="70" customFormat="1" ht="46.5" customHeight="1">
      <c r="A61" s="83" t="s">
        <v>320</v>
      </c>
      <c r="B61" s="77"/>
      <c r="C61" s="69" t="s">
        <v>327</v>
      </c>
      <c r="D61" s="59">
        <f>D64</f>
        <v>24000</v>
      </c>
      <c r="E61" s="59">
        <f>E64</f>
        <v>24000</v>
      </c>
      <c r="F61" s="153">
        <f t="shared" si="7"/>
        <v>0</v>
      </c>
    </row>
    <row r="62" spans="1:6" s="70" customFormat="1" ht="36" customHeight="1">
      <c r="A62" s="83" t="s">
        <v>245</v>
      </c>
      <c r="B62" s="77"/>
      <c r="C62" s="69" t="s">
        <v>355</v>
      </c>
      <c r="D62" s="59">
        <v>24000</v>
      </c>
      <c r="E62" s="59">
        <v>24000</v>
      </c>
      <c r="F62" s="153">
        <f t="shared" si="7"/>
        <v>0</v>
      </c>
    </row>
    <row r="63" spans="1:6" ht="18" customHeight="1">
      <c r="A63" s="78" t="s">
        <v>226</v>
      </c>
      <c r="B63" s="36"/>
      <c r="C63" s="38" t="s">
        <v>356</v>
      </c>
      <c r="D63" s="40">
        <v>24000</v>
      </c>
      <c r="E63" s="40">
        <f>E64+E65+E66</f>
        <v>24000</v>
      </c>
      <c r="F63" s="153">
        <f t="shared" si="7"/>
        <v>0</v>
      </c>
    </row>
    <row r="64" spans="1:6" s="70" customFormat="1" ht="15" customHeight="1">
      <c r="A64" s="102" t="s">
        <v>232</v>
      </c>
      <c r="B64" s="65"/>
      <c r="C64" s="66" t="s">
        <v>322</v>
      </c>
      <c r="D64" s="67">
        <v>24000</v>
      </c>
      <c r="E64" s="67">
        <v>24000</v>
      </c>
      <c r="F64" s="152">
        <f t="shared" si="7"/>
        <v>0</v>
      </c>
    </row>
    <row r="65" spans="1:6" s="70" customFormat="1" ht="66" customHeight="1">
      <c r="A65" s="83" t="s">
        <v>324</v>
      </c>
      <c r="B65" s="68"/>
      <c r="C65" s="69" t="s">
        <v>323</v>
      </c>
      <c r="D65" s="59">
        <f>D68</f>
        <v>0</v>
      </c>
      <c r="E65" s="59">
        <f>E68</f>
        <v>0</v>
      </c>
      <c r="F65" s="151">
        <f>F68</f>
        <v>0</v>
      </c>
    </row>
    <row r="66" spans="1:6" s="70" customFormat="1" ht="38.25" customHeight="1">
      <c r="A66" s="83" t="s">
        <v>245</v>
      </c>
      <c r="B66" s="77"/>
      <c r="C66" s="69" t="s">
        <v>325</v>
      </c>
      <c r="D66" s="59">
        <f>D68</f>
        <v>0</v>
      </c>
      <c r="E66" s="59">
        <f>E68</f>
        <v>0</v>
      </c>
      <c r="F66" s="151">
        <f>F68</f>
        <v>0</v>
      </c>
    </row>
    <row r="67" spans="1:6" ht="18" customHeight="1">
      <c r="A67" s="78" t="s">
        <v>226</v>
      </c>
      <c r="B67" s="36"/>
      <c r="C67" s="38" t="s">
        <v>357</v>
      </c>
      <c r="D67" s="40">
        <v>0</v>
      </c>
      <c r="E67" s="40">
        <v>0</v>
      </c>
      <c r="F67" s="153">
        <v>0</v>
      </c>
    </row>
    <row r="68" spans="1:6" s="70" customFormat="1" ht="15" customHeight="1">
      <c r="A68" s="102" t="s">
        <v>232</v>
      </c>
      <c r="B68" s="65"/>
      <c r="C68" s="66" t="s">
        <v>358</v>
      </c>
      <c r="D68" s="67">
        <v>0</v>
      </c>
      <c r="E68" s="67">
        <v>0</v>
      </c>
      <c r="F68" s="152">
        <f>D68-E68</f>
        <v>0</v>
      </c>
    </row>
    <row r="69" spans="1:6" s="70" customFormat="1" ht="21.75" customHeight="1">
      <c r="A69" s="132" t="s">
        <v>239</v>
      </c>
      <c r="B69" s="133"/>
      <c r="C69" s="134" t="s">
        <v>186</v>
      </c>
      <c r="D69" s="135">
        <f>D70</f>
        <v>149300</v>
      </c>
      <c r="E69" s="135">
        <f aca="true" t="shared" si="8" ref="D69:F73">E70</f>
        <v>137916.83</v>
      </c>
      <c r="F69" s="155">
        <f t="shared" si="8"/>
        <v>11383.17000000001</v>
      </c>
    </row>
    <row r="70" spans="1:6" s="70" customFormat="1" ht="22.5" customHeight="1">
      <c r="A70" s="83" t="s">
        <v>271</v>
      </c>
      <c r="B70" s="68"/>
      <c r="C70" s="69" t="s">
        <v>187</v>
      </c>
      <c r="D70" s="59">
        <f>D71</f>
        <v>149300</v>
      </c>
      <c r="E70" s="59">
        <f t="shared" si="8"/>
        <v>137916.83</v>
      </c>
      <c r="F70" s="151">
        <f t="shared" si="8"/>
        <v>11383.17000000001</v>
      </c>
    </row>
    <row r="71" spans="1:6" s="70" customFormat="1" ht="22.5" customHeight="1">
      <c r="A71" s="83" t="s">
        <v>272</v>
      </c>
      <c r="B71" s="68"/>
      <c r="C71" s="69" t="s">
        <v>250</v>
      </c>
      <c r="D71" s="59">
        <f>D72</f>
        <v>149300</v>
      </c>
      <c r="E71" s="59">
        <f t="shared" si="8"/>
        <v>137916.83</v>
      </c>
      <c r="F71" s="151">
        <f t="shared" si="8"/>
        <v>11383.17000000001</v>
      </c>
    </row>
    <row r="72" spans="1:6" s="70" customFormat="1" ht="45" customHeight="1">
      <c r="A72" s="83" t="s">
        <v>273</v>
      </c>
      <c r="B72" s="68"/>
      <c r="C72" s="69" t="s">
        <v>188</v>
      </c>
      <c r="D72" s="59">
        <f t="shared" si="8"/>
        <v>149300</v>
      </c>
      <c r="E72" s="59">
        <f t="shared" si="8"/>
        <v>137916.83</v>
      </c>
      <c r="F72" s="151">
        <f t="shared" si="8"/>
        <v>11383.17000000001</v>
      </c>
    </row>
    <row r="73" spans="1:6" s="70" customFormat="1" ht="15" customHeight="1">
      <c r="A73" s="83" t="s">
        <v>257</v>
      </c>
      <c r="B73" s="77"/>
      <c r="C73" s="69" t="s">
        <v>189</v>
      </c>
      <c r="D73" s="59">
        <f t="shared" si="8"/>
        <v>149300</v>
      </c>
      <c r="E73" s="59">
        <f t="shared" si="8"/>
        <v>137916.83</v>
      </c>
      <c r="F73" s="151">
        <f t="shared" si="8"/>
        <v>11383.17000000001</v>
      </c>
    </row>
    <row r="74" spans="1:6" s="70" customFormat="1" ht="22.5" customHeight="1">
      <c r="A74" s="78" t="s">
        <v>220</v>
      </c>
      <c r="B74" s="77"/>
      <c r="C74" s="69" t="s">
        <v>190</v>
      </c>
      <c r="D74" s="59">
        <f>D75+D76</f>
        <v>149300</v>
      </c>
      <c r="E74" s="59">
        <f>E75+E76</f>
        <v>137916.83</v>
      </c>
      <c r="F74" s="151">
        <f>F75+F76</f>
        <v>11383.17000000001</v>
      </c>
    </row>
    <row r="75" spans="1:6" s="70" customFormat="1" ht="15" customHeight="1">
      <c r="A75" s="102" t="s">
        <v>221</v>
      </c>
      <c r="B75" s="73"/>
      <c r="C75" s="66" t="s">
        <v>191</v>
      </c>
      <c r="D75" s="67">
        <v>115893.02</v>
      </c>
      <c r="E75" s="67">
        <v>105575.14</v>
      </c>
      <c r="F75" s="152">
        <f>D75-E75</f>
        <v>10317.880000000005</v>
      </c>
    </row>
    <row r="76" spans="1:6" s="70" customFormat="1" ht="24" customHeight="1">
      <c r="A76" s="102" t="s">
        <v>223</v>
      </c>
      <c r="B76" s="73"/>
      <c r="C76" s="66" t="s">
        <v>192</v>
      </c>
      <c r="D76" s="67">
        <v>33406.98</v>
      </c>
      <c r="E76" s="67">
        <v>32341.69</v>
      </c>
      <c r="F76" s="152">
        <f>D76-E76</f>
        <v>1065.2900000000045</v>
      </c>
    </row>
    <row r="77" spans="1:6" s="70" customFormat="1" ht="37.5" customHeight="1">
      <c r="A77" s="132" t="s">
        <v>240</v>
      </c>
      <c r="B77" s="136"/>
      <c r="C77" s="134" t="s">
        <v>193</v>
      </c>
      <c r="D77" s="135">
        <f aca="true" t="shared" si="9" ref="D77:F81">D78</f>
        <v>3700</v>
      </c>
      <c r="E77" s="135">
        <f t="shared" si="9"/>
        <v>2700</v>
      </c>
      <c r="F77" s="155">
        <f t="shared" si="9"/>
        <v>1000</v>
      </c>
    </row>
    <row r="78" spans="1:6" s="70" customFormat="1" ht="45" customHeight="1">
      <c r="A78" s="83" t="s">
        <v>274</v>
      </c>
      <c r="B78" s="77"/>
      <c r="C78" s="69" t="s">
        <v>194</v>
      </c>
      <c r="D78" s="59">
        <f>D79</f>
        <v>3700</v>
      </c>
      <c r="E78" s="59">
        <f t="shared" si="9"/>
        <v>2700</v>
      </c>
      <c r="F78" s="151">
        <f t="shared" si="9"/>
        <v>1000</v>
      </c>
    </row>
    <row r="79" spans="1:6" s="70" customFormat="1" ht="25.5" customHeight="1">
      <c r="A79" s="83" t="s">
        <v>244</v>
      </c>
      <c r="B79" s="77"/>
      <c r="C79" s="69" t="s">
        <v>251</v>
      </c>
      <c r="D79" s="59">
        <f>D80</f>
        <v>3700</v>
      </c>
      <c r="E79" s="59">
        <f>E80</f>
        <v>2700</v>
      </c>
      <c r="F79" s="151">
        <f>F80</f>
        <v>1000</v>
      </c>
    </row>
    <row r="80" spans="1:6" s="70" customFormat="1" ht="85.5" customHeight="1">
      <c r="A80" s="83" t="s">
        <v>328</v>
      </c>
      <c r="B80" s="77"/>
      <c r="C80" s="69" t="s">
        <v>195</v>
      </c>
      <c r="D80" s="59">
        <f t="shared" si="9"/>
        <v>3700</v>
      </c>
      <c r="E80" s="59">
        <f t="shared" si="9"/>
        <v>2700</v>
      </c>
      <c r="F80" s="151">
        <f t="shared" si="9"/>
        <v>1000</v>
      </c>
    </row>
    <row r="81" spans="1:6" s="70" customFormat="1" ht="36" customHeight="1">
      <c r="A81" s="83" t="s">
        <v>245</v>
      </c>
      <c r="B81" s="77"/>
      <c r="C81" s="69" t="s">
        <v>197</v>
      </c>
      <c r="D81" s="59">
        <f t="shared" si="9"/>
        <v>3700</v>
      </c>
      <c r="E81" s="59">
        <f t="shared" si="9"/>
        <v>2700</v>
      </c>
      <c r="F81" s="151">
        <f t="shared" si="9"/>
        <v>1000</v>
      </c>
    </row>
    <row r="82" spans="1:6" s="70" customFormat="1" ht="15" customHeight="1">
      <c r="A82" s="78" t="s">
        <v>226</v>
      </c>
      <c r="B82" s="77"/>
      <c r="C82" s="69" t="s">
        <v>196</v>
      </c>
      <c r="D82" s="59">
        <f>D84+D83</f>
        <v>3700</v>
      </c>
      <c r="E82" s="59">
        <f>E84</f>
        <v>2700</v>
      </c>
      <c r="F82" s="151">
        <f>D82-E82</f>
        <v>1000</v>
      </c>
    </row>
    <row r="83" spans="1:6" s="70" customFormat="1" ht="17.25" customHeight="1">
      <c r="A83" s="102" t="s">
        <v>232</v>
      </c>
      <c r="B83" s="73"/>
      <c r="C83" s="66" t="s">
        <v>397</v>
      </c>
      <c r="D83" s="67">
        <v>1000</v>
      </c>
      <c r="E83" s="67">
        <v>0</v>
      </c>
      <c r="F83" s="152">
        <f>D83-E83</f>
        <v>1000</v>
      </c>
    </row>
    <row r="84" spans="1:6" s="70" customFormat="1" ht="17.25" customHeight="1">
      <c r="A84" s="102" t="s">
        <v>232</v>
      </c>
      <c r="B84" s="73"/>
      <c r="C84" s="66" t="s">
        <v>390</v>
      </c>
      <c r="D84" s="67">
        <v>2700</v>
      </c>
      <c r="E84" s="67">
        <v>2700</v>
      </c>
      <c r="F84" s="152">
        <f>D84-E84</f>
        <v>0</v>
      </c>
    </row>
    <row r="85" spans="1:6" s="70" customFormat="1" ht="16.5" customHeight="1">
      <c r="A85" s="132" t="s">
        <v>241</v>
      </c>
      <c r="B85" s="133"/>
      <c r="C85" s="134" t="s">
        <v>198</v>
      </c>
      <c r="D85" s="135">
        <f>D86+D97</f>
        <v>416551</v>
      </c>
      <c r="E85" s="135">
        <f>E86+E97</f>
        <v>384299</v>
      </c>
      <c r="F85" s="135">
        <f>F86+F97</f>
        <v>32252</v>
      </c>
    </row>
    <row r="86" spans="1:6" s="70" customFormat="1" ht="24.75" customHeight="1">
      <c r="A86" s="83" t="s">
        <v>275</v>
      </c>
      <c r="B86" s="68"/>
      <c r="C86" s="69" t="s">
        <v>199</v>
      </c>
      <c r="D86" s="59">
        <f>D92</f>
        <v>368200</v>
      </c>
      <c r="E86" s="59">
        <f>E92</f>
        <v>368200</v>
      </c>
      <c r="F86" s="151">
        <v>0</v>
      </c>
    </row>
    <row r="87" spans="1:6" s="70" customFormat="1" ht="24.75" customHeight="1">
      <c r="A87" s="83" t="s">
        <v>276</v>
      </c>
      <c r="B87" s="68"/>
      <c r="C87" s="69" t="s">
        <v>252</v>
      </c>
      <c r="D87" s="59">
        <f aca="true" t="shared" si="10" ref="D87:F89">D88</f>
        <v>368200</v>
      </c>
      <c r="E87" s="59">
        <f t="shared" si="10"/>
        <v>368200</v>
      </c>
      <c r="F87" s="151" t="str">
        <f t="shared" si="10"/>
        <v>-</v>
      </c>
    </row>
    <row r="88" spans="1:6" s="70" customFormat="1" ht="63.75" customHeight="1">
      <c r="A88" s="83" t="s">
        <v>329</v>
      </c>
      <c r="B88" s="68"/>
      <c r="C88" s="69" t="s">
        <v>277</v>
      </c>
      <c r="D88" s="59">
        <f t="shared" si="10"/>
        <v>368200</v>
      </c>
      <c r="E88" s="59">
        <f t="shared" si="10"/>
        <v>368200</v>
      </c>
      <c r="F88" s="151" t="str">
        <f t="shared" si="10"/>
        <v>-</v>
      </c>
    </row>
    <row r="89" spans="1:6" s="70" customFormat="1" ht="71.25" customHeight="1" hidden="1">
      <c r="A89" s="83" t="s">
        <v>278</v>
      </c>
      <c r="B89" s="68"/>
      <c r="C89" s="69" t="s">
        <v>200</v>
      </c>
      <c r="D89" s="59">
        <f t="shared" si="10"/>
        <v>368200</v>
      </c>
      <c r="E89" s="59">
        <f t="shared" si="10"/>
        <v>368200</v>
      </c>
      <c r="F89" s="151" t="str">
        <f t="shared" si="10"/>
        <v>-</v>
      </c>
    </row>
    <row r="90" spans="1:6" s="70" customFormat="1" ht="36" customHeight="1">
      <c r="A90" s="83" t="s">
        <v>245</v>
      </c>
      <c r="B90" s="68"/>
      <c r="C90" s="69" t="s">
        <v>201</v>
      </c>
      <c r="D90" s="59">
        <f aca="true" t="shared" si="11" ref="D90:F91">D91</f>
        <v>368200</v>
      </c>
      <c r="E90" s="59">
        <f t="shared" si="11"/>
        <v>368200</v>
      </c>
      <c r="F90" s="151" t="str">
        <f t="shared" si="11"/>
        <v>-</v>
      </c>
    </row>
    <row r="91" spans="1:6" s="70" customFormat="1" ht="13.5" customHeight="1">
      <c r="A91" s="78" t="s">
        <v>226</v>
      </c>
      <c r="B91" s="68"/>
      <c r="C91" s="69" t="s">
        <v>202</v>
      </c>
      <c r="D91" s="59">
        <f t="shared" si="11"/>
        <v>368200</v>
      </c>
      <c r="E91" s="59">
        <f t="shared" si="11"/>
        <v>368200</v>
      </c>
      <c r="F91" s="151" t="str">
        <f t="shared" si="11"/>
        <v>-</v>
      </c>
    </row>
    <row r="92" spans="1:6" s="70" customFormat="1" ht="23.25" customHeight="1">
      <c r="A92" s="102" t="s">
        <v>231</v>
      </c>
      <c r="B92" s="65"/>
      <c r="C92" s="66" t="s">
        <v>203</v>
      </c>
      <c r="D92" s="67">
        <v>368200</v>
      </c>
      <c r="E92" s="67">
        <v>368200</v>
      </c>
      <c r="F92" s="152" t="s">
        <v>284</v>
      </c>
    </row>
    <row r="93" spans="1:6" s="70" customFormat="1" ht="22.5" customHeight="1">
      <c r="A93" s="83" t="s">
        <v>367</v>
      </c>
      <c r="B93" s="68"/>
      <c r="C93" s="69" t="s">
        <v>363</v>
      </c>
      <c r="D93" s="58">
        <f>D97</f>
        <v>48351</v>
      </c>
      <c r="E93" s="58">
        <f>E97</f>
        <v>16099</v>
      </c>
      <c r="F93" s="154">
        <f>F97</f>
        <v>32252</v>
      </c>
    </row>
    <row r="94" spans="1:6" s="70" customFormat="1" ht="18" customHeight="1">
      <c r="A94" s="83" t="s">
        <v>266</v>
      </c>
      <c r="B94" s="68"/>
      <c r="C94" s="69" t="s">
        <v>365</v>
      </c>
      <c r="D94" s="58">
        <f>D97</f>
        <v>48351</v>
      </c>
      <c r="E94" s="58">
        <f>E97</f>
        <v>16099</v>
      </c>
      <c r="F94" s="154">
        <f>F97</f>
        <v>32252</v>
      </c>
    </row>
    <row r="95" spans="1:6" s="70" customFormat="1" ht="66" customHeight="1">
      <c r="A95" s="78" t="s">
        <v>364</v>
      </c>
      <c r="B95" s="68"/>
      <c r="C95" s="69" t="s">
        <v>366</v>
      </c>
      <c r="D95" s="59">
        <f>D97</f>
        <v>48351</v>
      </c>
      <c r="E95" s="59">
        <f>E97</f>
        <v>16099</v>
      </c>
      <c r="F95" s="151">
        <f>F97</f>
        <v>32252</v>
      </c>
    </row>
    <row r="96" spans="1:6" s="70" customFormat="1" ht="15.75" customHeight="1">
      <c r="A96" s="78" t="s">
        <v>54</v>
      </c>
      <c r="B96" s="68"/>
      <c r="C96" s="69" t="s">
        <v>368</v>
      </c>
      <c r="D96" s="59">
        <f>D97</f>
        <v>48351</v>
      </c>
      <c r="E96" s="59">
        <f>E97</f>
        <v>16099</v>
      </c>
      <c r="F96" s="151">
        <f>F97</f>
        <v>32252</v>
      </c>
    </row>
    <row r="97" spans="1:6" s="70" customFormat="1" ht="17.25" customHeight="1">
      <c r="A97" s="102" t="s">
        <v>54</v>
      </c>
      <c r="B97" s="65"/>
      <c r="C97" s="66" t="s">
        <v>369</v>
      </c>
      <c r="D97" s="67">
        <v>48351</v>
      </c>
      <c r="E97" s="67">
        <v>16099</v>
      </c>
      <c r="F97" s="152">
        <f>D97-E97</f>
        <v>32252</v>
      </c>
    </row>
    <row r="98" spans="1:6" s="70" customFormat="1" ht="25.5" customHeight="1">
      <c r="A98" s="132" t="s">
        <v>242</v>
      </c>
      <c r="B98" s="133"/>
      <c r="C98" s="134" t="s">
        <v>204</v>
      </c>
      <c r="D98" s="137">
        <f>D99+D108</f>
        <v>5844274</v>
      </c>
      <c r="E98" s="137">
        <f>E99+E108</f>
        <v>1145861.47</v>
      </c>
      <c r="F98" s="137">
        <f>F99+F108</f>
        <v>4698412.53</v>
      </c>
    </row>
    <row r="99" spans="1:6" s="70" customFormat="1" ht="15" customHeight="1">
      <c r="A99" s="94" t="s">
        <v>389</v>
      </c>
      <c r="B99" s="68"/>
      <c r="C99" s="69" t="s">
        <v>384</v>
      </c>
      <c r="D99" s="58">
        <f>D103+D100</f>
        <v>5489200</v>
      </c>
      <c r="E99" s="58">
        <f>E103+E100</f>
        <v>810638.66</v>
      </c>
      <c r="F99" s="58">
        <f>F103+F100</f>
        <v>4678561.34</v>
      </c>
    </row>
    <row r="100" spans="1:6" s="70" customFormat="1" ht="135" customHeight="1">
      <c r="A100" s="162" t="s">
        <v>403</v>
      </c>
      <c r="B100" s="68"/>
      <c r="C100" s="69" t="s">
        <v>404</v>
      </c>
      <c r="D100" s="58">
        <v>46200</v>
      </c>
      <c r="E100" s="58">
        <v>1058.99</v>
      </c>
      <c r="F100" s="154">
        <f>D100-E100</f>
        <v>45141.01</v>
      </c>
    </row>
    <row r="101" spans="1:6" s="70" customFormat="1" ht="17.25" customHeight="1">
      <c r="A101" s="83" t="s">
        <v>276</v>
      </c>
      <c r="B101" s="68"/>
      <c r="C101" s="69" t="s">
        <v>385</v>
      </c>
      <c r="D101" s="58">
        <f aca="true" t="shared" si="12" ref="D101:F102">D102</f>
        <v>5443000</v>
      </c>
      <c r="E101" s="58">
        <f t="shared" si="12"/>
        <v>809579.67</v>
      </c>
      <c r="F101" s="154">
        <f t="shared" si="12"/>
        <v>4633420.33</v>
      </c>
    </row>
    <row r="102" spans="1:6" s="70" customFormat="1" ht="57" customHeight="1">
      <c r="A102" s="83" t="s">
        <v>388</v>
      </c>
      <c r="B102" s="68"/>
      <c r="C102" s="69" t="s">
        <v>386</v>
      </c>
      <c r="D102" s="58">
        <f t="shared" si="12"/>
        <v>5443000</v>
      </c>
      <c r="E102" s="58">
        <f t="shared" si="12"/>
        <v>809579.67</v>
      </c>
      <c r="F102" s="154">
        <f t="shared" si="12"/>
        <v>4633420.33</v>
      </c>
    </row>
    <row r="103" spans="1:6" s="70" customFormat="1" ht="18" customHeight="1">
      <c r="A103" s="83" t="s">
        <v>54</v>
      </c>
      <c r="B103" s="68"/>
      <c r="C103" s="69" t="s">
        <v>387</v>
      </c>
      <c r="D103" s="58">
        <f>D106+D105</f>
        <v>5443000</v>
      </c>
      <c r="E103" s="58">
        <f>E106+E105</f>
        <v>809579.67</v>
      </c>
      <c r="F103" s="58">
        <f>F106+F105</f>
        <v>4633420.33</v>
      </c>
    </row>
    <row r="104" spans="1:6" s="70" customFormat="1" ht="15" customHeight="1">
      <c r="A104" s="78" t="s">
        <v>226</v>
      </c>
      <c r="B104" s="77"/>
      <c r="C104" s="69" t="s">
        <v>400</v>
      </c>
      <c r="D104" s="59">
        <f>D105</f>
        <v>54000</v>
      </c>
      <c r="E104" s="59">
        <f>E105</f>
        <v>0</v>
      </c>
      <c r="F104" s="151">
        <f>F105</f>
        <v>54000</v>
      </c>
    </row>
    <row r="105" spans="1:6" s="70" customFormat="1" ht="17.25" customHeight="1">
      <c r="A105" s="102" t="s">
        <v>232</v>
      </c>
      <c r="B105" s="73"/>
      <c r="C105" s="66" t="s">
        <v>401</v>
      </c>
      <c r="D105" s="67">
        <v>54000</v>
      </c>
      <c r="E105" s="67">
        <v>0</v>
      </c>
      <c r="F105" s="152">
        <f>D105-E105</f>
        <v>54000</v>
      </c>
    </row>
    <row r="106" spans="1:6" s="70" customFormat="1" ht="17.25" customHeight="1">
      <c r="A106" s="78" t="s">
        <v>236</v>
      </c>
      <c r="B106" s="68"/>
      <c r="C106" s="69" t="s">
        <v>453</v>
      </c>
      <c r="D106" s="58">
        <f>D107</f>
        <v>5389000</v>
      </c>
      <c r="E106" s="58">
        <f>E107</f>
        <v>809579.67</v>
      </c>
      <c r="F106" s="154">
        <f>F107</f>
        <v>4579420.33</v>
      </c>
    </row>
    <row r="107" spans="1:6" s="70" customFormat="1" ht="24.75" customHeight="1">
      <c r="A107" s="102" t="s">
        <v>307</v>
      </c>
      <c r="B107" s="65"/>
      <c r="C107" s="66" t="s">
        <v>452</v>
      </c>
      <c r="D107" s="72">
        <f>5724300+250000+880600-1530900+65000</f>
        <v>5389000</v>
      </c>
      <c r="E107" s="72">
        <v>809579.67</v>
      </c>
      <c r="F107" s="156">
        <f>D107-E107</f>
        <v>4579420.33</v>
      </c>
    </row>
    <row r="108" spans="1:6" s="70" customFormat="1" ht="15" customHeight="1">
      <c r="A108" s="94" t="s">
        <v>279</v>
      </c>
      <c r="B108" s="68"/>
      <c r="C108" s="69" t="s">
        <v>205</v>
      </c>
      <c r="D108" s="58">
        <f>D109</f>
        <v>355074</v>
      </c>
      <c r="E108" s="58">
        <f>E109</f>
        <v>335222.81</v>
      </c>
      <c r="F108" s="154">
        <f>F115+F116+F123+F127+F114+F118+F119+F117</f>
        <v>19851.190000000017</v>
      </c>
    </row>
    <row r="109" spans="1:6" s="70" customFormat="1" ht="23.25" customHeight="1">
      <c r="A109" s="83" t="s">
        <v>244</v>
      </c>
      <c r="B109" s="68"/>
      <c r="C109" s="69" t="s">
        <v>253</v>
      </c>
      <c r="D109" s="58">
        <f>D110</f>
        <v>355074</v>
      </c>
      <c r="E109" s="58">
        <f>E110</f>
        <v>335222.81</v>
      </c>
      <c r="F109" s="154">
        <f>F110</f>
        <v>19851.190000000017</v>
      </c>
    </row>
    <row r="110" spans="1:6" s="70" customFormat="1" ht="57" customHeight="1">
      <c r="A110" s="83" t="s">
        <v>330</v>
      </c>
      <c r="B110" s="68"/>
      <c r="C110" s="69" t="s">
        <v>256</v>
      </c>
      <c r="D110" s="58">
        <f>D111+D120+D124</f>
        <v>355074</v>
      </c>
      <c r="E110" s="58">
        <f>E111+E120+E124</f>
        <v>335222.81</v>
      </c>
      <c r="F110" s="58">
        <f>F111+F120+F124</f>
        <v>19851.190000000017</v>
      </c>
    </row>
    <row r="111" spans="1:6" s="70" customFormat="1" ht="37.5" customHeight="1">
      <c r="A111" s="83" t="s">
        <v>280</v>
      </c>
      <c r="B111" s="68"/>
      <c r="C111" s="69" t="s">
        <v>206</v>
      </c>
      <c r="D111" s="58">
        <f aca="true" t="shared" si="13" ref="D111:F112">D112</f>
        <v>219049</v>
      </c>
      <c r="E111" s="58">
        <f t="shared" si="13"/>
        <v>199198.61</v>
      </c>
      <c r="F111" s="154">
        <f t="shared" si="13"/>
        <v>19850.390000000014</v>
      </c>
    </row>
    <row r="112" spans="1:6" s="70" customFormat="1" ht="37.5" customHeight="1">
      <c r="A112" s="83" t="s">
        <v>245</v>
      </c>
      <c r="B112" s="68"/>
      <c r="C112" s="69" t="s">
        <v>207</v>
      </c>
      <c r="D112" s="58">
        <f t="shared" si="13"/>
        <v>219049</v>
      </c>
      <c r="E112" s="58">
        <f t="shared" si="13"/>
        <v>199198.61</v>
      </c>
      <c r="F112" s="154">
        <f t="shared" si="13"/>
        <v>19850.390000000014</v>
      </c>
    </row>
    <row r="113" spans="1:6" s="70" customFormat="1" ht="15.75" customHeight="1">
      <c r="A113" s="78" t="s">
        <v>226</v>
      </c>
      <c r="B113" s="68"/>
      <c r="C113" s="69" t="s">
        <v>228</v>
      </c>
      <c r="D113" s="58">
        <f>D115+D116+D114+D118+D119+D117</f>
        <v>219049</v>
      </c>
      <c r="E113" s="58">
        <f>E115+E116+E114+E118+E119+E117</f>
        <v>199198.61</v>
      </c>
      <c r="F113" s="58">
        <f>F114+F115+F116+F117+F118+F119</f>
        <v>19850.390000000014</v>
      </c>
    </row>
    <row r="114" spans="1:6" s="70" customFormat="1" ht="13.5" customHeight="1">
      <c r="A114" s="102" t="s">
        <v>354</v>
      </c>
      <c r="B114" s="65"/>
      <c r="C114" s="66" t="s">
        <v>353</v>
      </c>
      <c r="D114" s="67">
        <v>884</v>
      </c>
      <c r="E114" s="67">
        <v>884</v>
      </c>
      <c r="F114" s="152">
        <f aca="true" t="shared" si="14" ref="F114:F119">D114-E114</f>
        <v>0</v>
      </c>
    </row>
    <row r="115" spans="1:6" s="70" customFormat="1" ht="13.5" customHeight="1">
      <c r="A115" s="102" t="s">
        <v>230</v>
      </c>
      <c r="B115" s="65"/>
      <c r="C115" s="66" t="s">
        <v>208</v>
      </c>
      <c r="D115" s="67">
        <v>190000</v>
      </c>
      <c r="E115" s="67">
        <v>177522.61</v>
      </c>
      <c r="F115" s="152">
        <f t="shared" si="14"/>
        <v>12477.390000000014</v>
      </c>
    </row>
    <row r="116" spans="1:6" s="70" customFormat="1" ht="25.5" customHeight="1">
      <c r="A116" s="102" t="s">
        <v>231</v>
      </c>
      <c r="B116" s="65"/>
      <c r="C116" s="66" t="s">
        <v>209</v>
      </c>
      <c r="D116" s="67">
        <v>7715</v>
      </c>
      <c r="E116" s="67">
        <v>385</v>
      </c>
      <c r="F116" s="152">
        <f t="shared" si="14"/>
        <v>7330</v>
      </c>
    </row>
    <row r="117" spans="1:6" s="70" customFormat="1" ht="25.5" customHeight="1">
      <c r="A117" s="102" t="s">
        <v>231</v>
      </c>
      <c r="B117" s="65"/>
      <c r="C117" s="66" t="s">
        <v>398</v>
      </c>
      <c r="D117" s="67">
        <v>10750</v>
      </c>
      <c r="E117" s="67">
        <v>10750</v>
      </c>
      <c r="F117" s="152">
        <f t="shared" si="14"/>
        <v>0</v>
      </c>
    </row>
    <row r="118" spans="1:6" s="70" customFormat="1" ht="25.5" customHeight="1">
      <c r="A118" s="102" t="s">
        <v>231</v>
      </c>
      <c r="B118" s="65"/>
      <c r="C118" s="66" t="s">
        <v>371</v>
      </c>
      <c r="D118" s="67">
        <v>6200</v>
      </c>
      <c r="E118" s="67">
        <v>6200</v>
      </c>
      <c r="F118" s="152">
        <f t="shared" si="14"/>
        <v>0</v>
      </c>
    </row>
    <row r="119" spans="1:6" s="70" customFormat="1" ht="25.5" customHeight="1">
      <c r="A119" s="102" t="s">
        <v>231</v>
      </c>
      <c r="B119" s="65"/>
      <c r="C119" s="66" t="s">
        <v>372</v>
      </c>
      <c r="D119" s="67">
        <v>3500</v>
      </c>
      <c r="E119" s="67">
        <v>3457</v>
      </c>
      <c r="F119" s="152">
        <f t="shared" si="14"/>
        <v>43</v>
      </c>
    </row>
    <row r="120" spans="1:6" s="70" customFormat="1" ht="27.75" customHeight="1">
      <c r="A120" s="83" t="s">
        <v>333</v>
      </c>
      <c r="B120" s="68"/>
      <c r="C120" s="69" t="s">
        <v>332</v>
      </c>
      <c r="D120" s="58">
        <f>D123</f>
        <v>15000</v>
      </c>
      <c r="E120" s="58">
        <f>E123</f>
        <v>15000</v>
      </c>
      <c r="F120" s="154">
        <f>F123</f>
        <v>0</v>
      </c>
    </row>
    <row r="121" spans="1:6" s="70" customFormat="1" ht="37.5" customHeight="1">
      <c r="A121" s="83" t="s">
        <v>245</v>
      </c>
      <c r="B121" s="68"/>
      <c r="C121" s="69" t="s">
        <v>331</v>
      </c>
      <c r="D121" s="58">
        <f>D123</f>
        <v>15000</v>
      </c>
      <c r="E121" s="58">
        <f>E123</f>
        <v>15000</v>
      </c>
      <c r="F121" s="154">
        <f>F123</f>
        <v>0</v>
      </c>
    </row>
    <row r="122" spans="1:6" s="70" customFormat="1" ht="13.5" customHeight="1">
      <c r="A122" s="78" t="s">
        <v>226</v>
      </c>
      <c r="B122" s="68"/>
      <c r="C122" s="69" t="s">
        <v>360</v>
      </c>
      <c r="D122" s="59">
        <f>D123</f>
        <v>15000</v>
      </c>
      <c r="E122" s="59">
        <f>E123</f>
        <v>15000</v>
      </c>
      <c r="F122" s="151">
        <f>F123</f>
        <v>0</v>
      </c>
    </row>
    <row r="123" spans="1:6" s="70" customFormat="1" ht="22.5" customHeight="1">
      <c r="A123" s="102" t="s">
        <v>231</v>
      </c>
      <c r="B123" s="65"/>
      <c r="C123" s="66" t="s">
        <v>304</v>
      </c>
      <c r="D123" s="67">
        <v>15000</v>
      </c>
      <c r="E123" s="67">
        <v>15000</v>
      </c>
      <c r="F123" s="152">
        <f>D123-E123</f>
        <v>0</v>
      </c>
    </row>
    <row r="124" spans="1:6" s="70" customFormat="1" ht="36.75" customHeight="1">
      <c r="A124" s="83" t="s">
        <v>334</v>
      </c>
      <c r="B124" s="68"/>
      <c r="C124" s="69" t="s">
        <v>335</v>
      </c>
      <c r="D124" s="58">
        <f>D127</f>
        <v>121025</v>
      </c>
      <c r="E124" s="58">
        <f>E127</f>
        <v>121024.2</v>
      </c>
      <c r="F124" s="154">
        <f>F127</f>
        <v>0.8000000000029104</v>
      </c>
    </row>
    <row r="125" spans="1:6" s="70" customFormat="1" ht="37.5" customHeight="1">
      <c r="A125" s="83" t="s">
        <v>245</v>
      </c>
      <c r="B125" s="68"/>
      <c r="C125" s="69" t="s">
        <v>336</v>
      </c>
      <c r="D125" s="58">
        <f>D127</f>
        <v>121025</v>
      </c>
      <c r="E125" s="58">
        <f>E127</f>
        <v>121024.2</v>
      </c>
      <c r="F125" s="154">
        <f>F127</f>
        <v>0.8000000000029104</v>
      </c>
    </row>
    <row r="126" spans="1:6" s="70" customFormat="1" ht="13.5" customHeight="1">
      <c r="A126" s="78" t="s">
        <v>226</v>
      </c>
      <c r="B126" s="68"/>
      <c r="C126" s="69" t="s">
        <v>361</v>
      </c>
      <c r="D126" s="59">
        <f>D127</f>
        <v>121025</v>
      </c>
      <c r="E126" s="59">
        <f>E127</f>
        <v>121024.2</v>
      </c>
      <c r="F126" s="151">
        <f>F127</f>
        <v>0.8000000000029104</v>
      </c>
    </row>
    <row r="127" spans="1:6" s="70" customFormat="1" ht="22.5" customHeight="1">
      <c r="A127" s="102" t="s">
        <v>231</v>
      </c>
      <c r="B127" s="65"/>
      <c r="C127" s="66" t="s">
        <v>305</v>
      </c>
      <c r="D127" s="67">
        <f>66100+15000+39925</f>
        <v>121025</v>
      </c>
      <c r="E127" s="67">
        <v>121024.2</v>
      </c>
      <c r="F127" s="152">
        <f>D127-E127</f>
        <v>0.8000000000029104</v>
      </c>
    </row>
    <row r="128" spans="1:6" s="70" customFormat="1" ht="35.25" customHeight="1">
      <c r="A128" s="138" t="s">
        <v>338</v>
      </c>
      <c r="B128" s="133"/>
      <c r="C128" s="134" t="s">
        <v>337</v>
      </c>
      <c r="D128" s="137">
        <f aca="true" t="shared" si="15" ref="D128:E131">D129</f>
        <v>0</v>
      </c>
      <c r="E128" s="137">
        <f t="shared" si="15"/>
        <v>0</v>
      </c>
      <c r="F128" s="157"/>
    </row>
    <row r="129" spans="1:6" s="70" customFormat="1" ht="25.5" customHeight="1">
      <c r="A129" s="83" t="s">
        <v>339</v>
      </c>
      <c r="B129" s="68"/>
      <c r="C129" s="69" t="s">
        <v>344</v>
      </c>
      <c r="D129" s="58">
        <f t="shared" si="15"/>
        <v>0</v>
      </c>
      <c r="E129" s="58">
        <f t="shared" si="15"/>
        <v>0</v>
      </c>
      <c r="F129" s="154"/>
    </row>
    <row r="130" spans="1:6" s="70" customFormat="1" ht="22.5" customHeight="1">
      <c r="A130" s="83" t="s">
        <v>244</v>
      </c>
      <c r="B130" s="68"/>
      <c r="C130" s="69" t="s">
        <v>341</v>
      </c>
      <c r="D130" s="58">
        <f t="shared" si="15"/>
        <v>0</v>
      </c>
      <c r="E130" s="58">
        <f t="shared" si="15"/>
        <v>0</v>
      </c>
      <c r="F130" s="154"/>
    </row>
    <row r="131" spans="1:6" s="70" customFormat="1" ht="90.75" customHeight="1">
      <c r="A131" s="78" t="s">
        <v>340</v>
      </c>
      <c r="B131" s="68"/>
      <c r="C131" s="69" t="s">
        <v>342</v>
      </c>
      <c r="D131" s="58">
        <f t="shared" si="15"/>
        <v>0</v>
      </c>
      <c r="E131" s="58">
        <f t="shared" si="15"/>
        <v>0</v>
      </c>
      <c r="F131" s="154"/>
    </row>
    <row r="132" spans="1:6" s="70" customFormat="1" ht="37.5" customHeight="1">
      <c r="A132" s="83" t="s">
        <v>245</v>
      </c>
      <c r="B132" s="68"/>
      <c r="C132" s="69" t="s">
        <v>343</v>
      </c>
      <c r="D132" s="58">
        <f>D134</f>
        <v>0</v>
      </c>
      <c r="E132" s="58">
        <f>E134</f>
        <v>0</v>
      </c>
      <c r="F132" s="154">
        <f>F134</f>
        <v>0</v>
      </c>
    </row>
    <row r="133" spans="1:6" s="70" customFormat="1" ht="13.5" customHeight="1">
      <c r="A133" s="78" t="s">
        <v>226</v>
      </c>
      <c r="B133" s="68"/>
      <c r="C133" s="69" t="s">
        <v>362</v>
      </c>
      <c r="D133" s="59">
        <f>D134</f>
        <v>0</v>
      </c>
      <c r="E133" s="59">
        <f>E134</f>
        <v>0</v>
      </c>
      <c r="F133" s="151">
        <f>F134</f>
        <v>0</v>
      </c>
    </row>
    <row r="134" spans="1:6" s="70" customFormat="1" ht="13.5" customHeight="1">
      <c r="A134" s="102" t="s">
        <v>232</v>
      </c>
      <c r="B134" s="65"/>
      <c r="C134" s="66" t="s">
        <v>345</v>
      </c>
      <c r="D134" s="67"/>
      <c r="E134" s="67">
        <v>0</v>
      </c>
      <c r="F134" s="152">
        <f>D134-E134</f>
        <v>0</v>
      </c>
    </row>
    <row r="135" spans="1:6" s="70" customFormat="1" ht="18.75" customHeight="1">
      <c r="A135" s="132" t="s">
        <v>243</v>
      </c>
      <c r="B135" s="133"/>
      <c r="C135" s="134" t="s">
        <v>210</v>
      </c>
      <c r="D135" s="135">
        <f>D136+D153</f>
        <v>3224300</v>
      </c>
      <c r="E135" s="135">
        <f>E136</f>
        <v>2718049.59</v>
      </c>
      <c r="F135" s="155">
        <f>F136</f>
        <v>934291.11</v>
      </c>
    </row>
    <row r="136" spans="1:6" s="70" customFormat="1" ht="14.25" customHeight="1">
      <c r="A136" s="83" t="s">
        <v>281</v>
      </c>
      <c r="B136" s="68"/>
      <c r="C136" s="69" t="s">
        <v>211</v>
      </c>
      <c r="D136" s="59">
        <f>D137+D149</f>
        <v>3224300</v>
      </c>
      <c r="E136" s="59">
        <f>E137+E149</f>
        <v>2718049.59</v>
      </c>
      <c r="F136" s="59">
        <f>F137+F149</f>
        <v>934291.11</v>
      </c>
    </row>
    <row r="137" spans="1:6" s="70" customFormat="1" ht="24.75" customHeight="1">
      <c r="A137" s="83" t="s">
        <v>244</v>
      </c>
      <c r="B137" s="68"/>
      <c r="C137" s="69" t="s">
        <v>254</v>
      </c>
      <c r="D137" s="59">
        <f>D138</f>
        <v>3192600</v>
      </c>
      <c r="E137" s="59">
        <f>E138</f>
        <v>2715949.59</v>
      </c>
      <c r="F137" s="151">
        <v>904691.11</v>
      </c>
    </row>
    <row r="138" spans="1:6" s="70" customFormat="1" ht="50.25" customHeight="1">
      <c r="A138" s="83" t="s">
        <v>303</v>
      </c>
      <c r="B138" s="68"/>
      <c r="C138" s="69" t="s">
        <v>255</v>
      </c>
      <c r="D138" s="59">
        <f>D139+D145</f>
        <v>3192600</v>
      </c>
      <c r="E138" s="59">
        <f>E139+E145</f>
        <v>2715949.59</v>
      </c>
      <c r="F138" s="151">
        <f>F139+F145</f>
        <v>476650.41000000003</v>
      </c>
    </row>
    <row r="139" spans="1:6" s="70" customFormat="1" ht="42.75" customHeight="1">
      <c r="A139" s="83" t="s">
        <v>282</v>
      </c>
      <c r="B139" s="68"/>
      <c r="C139" s="69" t="s">
        <v>212</v>
      </c>
      <c r="D139" s="59">
        <f aca="true" t="shared" si="16" ref="D139:F141">D140</f>
        <v>2346500</v>
      </c>
      <c r="E139" s="59">
        <f t="shared" si="16"/>
        <v>2026690.24</v>
      </c>
      <c r="F139" s="151">
        <f t="shared" si="16"/>
        <v>319809.76</v>
      </c>
    </row>
    <row r="140" spans="1:6" s="70" customFormat="1" ht="85.5" customHeight="1">
      <c r="A140" s="82" t="s">
        <v>261</v>
      </c>
      <c r="B140" s="68"/>
      <c r="C140" s="69" t="s">
        <v>213</v>
      </c>
      <c r="D140" s="59">
        <f t="shared" si="16"/>
        <v>2346500</v>
      </c>
      <c r="E140" s="59">
        <f t="shared" si="16"/>
        <v>2026690.24</v>
      </c>
      <c r="F140" s="151">
        <f t="shared" si="16"/>
        <v>319809.76</v>
      </c>
    </row>
    <row r="141" spans="1:6" s="70" customFormat="1" ht="27.75" customHeight="1">
      <c r="A141" s="78" t="s">
        <v>233</v>
      </c>
      <c r="B141" s="68"/>
      <c r="C141" s="69" t="s">
        <v>214</v>
      </c>
      <c r="D141" s="59">
        <f t="shared" si="16"/>
        <v>2346500</v>
      </c>
      <c r="E141" s="59">
        <f t="shared" si="16"/>
        <v>2026690.24</v>
      </c>
      <c r="F141" s="151">
        <f t="shared" si="16"/>
        <v>319809.76</v>
      </c>
    </row>
    <row r="142" spans="1:6" s="70" customFormat="1" ht="35.25" customHeight="1">
      <c r="A142" s="102" t="s">
        <v>234</v>
      </c>
      <c r="B142" s="65"/>
      <c r="C142" s="66" t="s">
        <v>215</v>
      </c>
      <c r="D142" s="67">
        <v>2346500</v>
      </c>
      <c r="E142" s="67">
        <v>2026690.24</v>
      </c>
      <c r="F142" s="152">
        <f>D142-E142</f>
        <v>319809.76</v>
      </c>
    </row>
    <row r="143" spans="1:6" s="70" customFormat="1" ht="13.5" customHeight="1" hidden="1">
      <c r="A143" s="79"/>
      <c r="B143" s="68"/>
      <c r="C143" s="69" t="s">
        <v>254</v>
      </c>
      <c r="D143" s="59"/>
      <c r="E143" s="59"/>
      <c r="F143" s="151"/>
    </row>
    <row r="144" spans="1:6" s="70" customFormat="1" ht="13.5" customHeight="1" hidden="1">
      <c r="A144" s="79"/>
      <c r="B144" s="68"/>
      <c r="C144" s="69" t="s">
        <v>255</v>
      </c>
      <c r="D144" s="59"/>
      <c r="E144" s="59"/>
      <c r="F144" s="151"/>
    </row>
    <row r="145" spans="1:6" s="70" customFormat="1" ht="39.75" customHeight="1">
      <c r="A145" s="83" t="s">
        <v>283</v>
      </c>
      <c r="B145" s="68"/>
      <c r="C145" s="69" t="s">
        <v>216</v>
      </c>
      <c r="D145" s="59">
        <f aca="true" t="shared" si="17" ref="D145:F147">D146</f>
        <v>846100</v>
      </c>
      <c r="E145" s="59">
        <f t="shared" si="17"/>
        <v>689259.35</v>
      </c>
      <c r="F145" s="151">
        <f t="shared" si="17"/>
        <v>156840.65000000002</v>
      </c>
    </row>
    <row r="146" spans="1:6" s="70" customFormat="1" ht="88.5" customHeight="1">
      <c r="A146" s="82" t="s">
        <v>261</v>
      </c>
      <c r="B146" s="68"/>
      <c r="C146" s="69" t="s">
        <v>217</v>
      </c>
      <c r="D146" s="59">
        <f t="shared" si="17"/>
        <v>846100</v>
      </c>
      <c r="E146" s="59">
        <f t="shared" si="17"/>
        <v>689259.35</v>
      </c>
      <c r="F146" s="151">
        <f t="shared" si="17"/>
        <v>156840.65000000002</v>
      </c>
    </row>
    <row r="147" spans="1:6" s="70" customFormat="1" ht="27" customHeight="1">
      <c r="A147" s="78" t="s">
        <v>233</v>
      </c>
      <c r="B147" s="68"/>
      <c r="C147" s="69" t="s">
        <v>218</v>
      </c>
      <c r="D147" s="59">
        <f t="shared" si="17"/>
        <v>846100</v>
      </c>
      <c r="E147" s="59">
        <f t="shared" si="17"/>
        <v>689259.35</v>
      </c>
      <c r="F147" s="151">
        <f t="shared" si="17"/>
        <v>156840.65000000002</v>
      </c>
    </row>
    <row r="148" spans="1:6" s="70" customFormat="1" ht="34.5" customHeight="1">
      <c r="A148" s="102" t="s">
        <v>234</v>
      </c>
      <c r="B148" s="65"/>
      <c r="C148" s="66" t="s">
        <v>219</v>
      </c>
      <c r="D148" s="67">
        <v>846100</v>
      </c>
      <c r="E148" s="67">
        <v>689259.35</v>
      </c>
      <c r="F148" s="152">
        <f>D148-E148</f>
        <v>156840.65000000002</v>
      </c>
    </row>
    <row r="149" spans="1:6" s="70" customFormat="1" ht="17.25" customHeight="1">
      <c r="A149" s="79"/>
      <c r="B149" s="68"/>
      <c r="C149" s="80" t="s">
        <v>455</v>
      </c>
      <c r="D149" s="81">
        <v>31700</v>
      </c>
      <c r="E149" s="81">
        <v>2100</v>
      </c>
      <c r="F149" s="158">
        <f>D149-E149</f>
        <v>29600</v>
      </c>
    </row>
    <row r="150" spans="1:6" s="70" customFormat="1" ht="2.25" customHeight="1">
      <c r="A150" s="116"/>
      <c r="B150" s="68"/>
      <c r="C150" s="69"/>
      <c r="D150" s="59"/>
      <c r="E150" s="59"/>
      <c r="F150" s="151"/>
    </row>
    <row r="151" spans="1:6" s="70" customFormat="1" ht="10.5" customHeight="1" hidden="1">
      <c r="A151" s="82"/>
      <c r="B151" s="68"/>
      <c r="C151" s="69"/>
      <c r="D151" s="59"/>
      <c r="E151" s="59"/>
      <c r="F151" s="151"/>
    </row>
    <row r="152" spans="1:6" s="70" customFormat="1" ht="12" customHeight="1" hidden="1">
      <c r="A152" s="78"/>
      <c r="B152" s="68"/>
      <c r="C152" s="69"/>
      <c r="D152" s="59"/>
      <c r="E152" s="59"/>
      <c r="F152" s="151"/>
    </row>
    <row r="153" spans="1:6" s="70" customFormat="1" ht="18" customHeight="1" hidden="1">
      <c r="A153" s="78"/>
      <c r="B153" s="65"/>
      <c r="C153" s="66"/>
      <c r="D153" s="67"/>
      <c r="E153" s="67"/>
      <c r="F153" s="152"/>
    </row>
    <row r="154" spans="1:6" s="70" customFormat="1" ht="21" customHeight="1">
      <c r="A154" s="139" t="s">
        <v>291</v>
      </c>
      <c r="B154" s="133"/>
      <c r="C154" s="134" t="s">
        <v>292</v>
      </c>
      <c r="D154" s="135">
        <f>D155</f>
        <v>128900</v>
      </c>
      <c r="E154" s="135">
        <f>E155</f>
        <v>115159.59</v>
      </c>
      <c r="F154" s="155">
        <f>F155</f>
        <v>13740.410000000003</v>
      </c>
    </row>
    <row r="155" spans="1:6" ht="15" customHeight="1">
      <c r="A155" s="83" t="s">
        <v>293</v>
      </c>
      <c r="B155" s="36"/>
      <c r="C155" s="69" t="s">
        <v>294</v>
      </c>
      <c r="D155" s="59">
        <f>D157</f>
        <v>128900</v>
      </c>
      <c r="E155" s="59">
        <f>E157</f>
        <v>115159.59</v>
      </c>
      <c r="F155" s="151">
        <f>F157</f>
        <v>13740.410000000003</v>
      </c>
    </row>
    <row r="156" spans="1:6" ht="21" customHeight="1">
      <c r="A156" s="83" t="s">
        <v>295</v>
      </c>
      <c r="B156" s="36"/>
      <c r="C156" s="69" t="s">
        <v>296</v>
      </c>
      <c r="D156" s="59">
        <f aca="true" t="shared" si="18" ref="D156:F158">D157</f>
        <v>128900</v>
      </c>
      <c r="E156" s="59">
        <f t="shared" si="18"/>
        <v>115159.59</v>
      </c>
      <c r="F156" s="151">
        <f t="shared" si="18"/>
        <v>13740.410000000003</v>
      </c>
    </row>
    <row r="157" spans="1:6" ht="53.25" customHeight="1">
      <c r="A157" s="83" t="s">
        <v>297</v>
      </c>
      <c r="B157" s="36"/>
      <c r="C157" s="69" t="s">
        <v>298</v>
      </c>
      <c r="D157" s="59">
        <f t="shared" si="18"/>
        <v>128900</v>
      </c>
      <c r="E157" s="59">
        <f t="shared" si="18"/>
        <v>115159.59</v>
      </c>
      <c r="F157" s="151">
        <f t="shared" si="18"/>
        <v>13740.410000000003</v>
      </c>
    </row>
    <row r="158" spans="1:6" ht="22.5" customHeight="1">
      <c r="A158" s="83" t="s">
        <v>299</v>
      </c>
      <c r="B158" s="36"/>
      <c r="C158" s="69" t="s">
        <v>300</v>
      </c>
      <c r="D158" s="59">
        <f t="shared" si="18"/>
        <v>128900</v>
      </c>
      <c r="E158" s="59">
        <f t="shared" si="18"/>
        <v>115159.59</v>
      </c>
      <c r="F158" s="151">
        <f t="shared" si="18"/>
        <v>13740.410000000003</v>
      </c>
    </row>
    <row r="159" spans="1:6" s="70" customFormat="1" ht="34.5" customHeight="1">
      <c r="A159" s="102" t="s">
        <v>301</v>
      </c>
      <c r="B159" s="65"/>
      <c r="C159" s="66" t="s">
        <v>302</v>
      </c>
      <c r="D159" s="67">
        <f>78900+10000+40000</f>
        <v>128900</v>
      </c>
      <c r="E159" s="67">
        <v>115159.59</v>
      </c>
      <c r="F159" s="152">
        <f>D159-E159</f>
        <v>13740.410000000003</v>
      </c>
    </row>
    <row r="160" spans="1:6" s="70" customFormat="1" ht="33" customHeight="1">
      <c r="A160" s="139" t="s">
        <v>346</v>
      </c>
      <c r="B160" s="133"/>
      <c r="C160" s="134" t="s">
        <v>348</v>
      </c>
      <c r="D160" s="135">
        <f>D161</f>
        <v>0</v>
      </c>
      <c r="E160" s="135">
        <f>E161</f>
        <v>0</v>
      </c>
      <c r="F160" s="155">
        <f>F161</f>
        <v>0</v>
      </c>
    </row>
    <row r="161" spans="1:6" ht="24.75" customHeight="1">
      <c r="A161" s="83" t="s">
        <v>244</v>
      </c>
      <c r="B161" s="36"/>
      <c r="C161" s="69" t="s">
        <v>350</v>
      </c>
      <c r="D161" s="59">
        <f>D163</f>
        <v>0</v>
      </c>
      <c r="E161" s="59">
        <f>E163</f>
        <v>0</v>
      </c>
      <c r="F161" s="151">
        <f>F163</f>
        <v>0</v>
      </c>
    </row>
    <row r="162" spans="1:6" ht="60.75" customHeight="1">
      <c r="A162" s="83" t="s">
        <v>347</v>
      </c>
      <c r="B162" s="36"/>
      <c r="C162" s="69" t="s">
        <v>349</v>
      </c>
      <c r="D162" s="59">
        <f aca="true" t="shared" si="19" ref="D162:F163">D163</f>
        <v>0</v>
      </c>
      <c r="E162" s="59">
        <f t="shared" si="19"/>
        <v>0</v>
      </c>
      <c r="F162" s="151">
        <f t="shared" si="19"/>
        <v>0</v>
      </c>
    </row>
    <row r="163" spans="1:6" ht="39.75" customHeight="1">
      <c r="A163" s="83" t="s">
        <v>245</v>
      </c>
      <c r="B163" s="36"/>
      <c r="C163" s="69" t="s">
        <v>351</v>
      </c>
      <c r="D163" s="59">
        <f>D164</f>
        <v>0</v>
      </c>
      <c r="E163" s="59">
        <f>E164</f>
        <v>0</v>
      </c>
      <c r="F163" s="151">
        <f t="shared" si="19"/>
        <v>0</v>
      </c>
    </row>
    <row r="164" spans="1:6" ht="15.75" customHeight="1">
      <c r="A164" s="102" t="s">
        <v>235</v>
      </c>
      <c r="B164" s="65"/>
      <c r="C164" s="66" t="s">
        <v>352</v>
      </c>
      <c r="D164" s="67">
        <v>0</v>
      </c>
      <c r="E164" s="67">
        <v>0</v>
      </c>
      <c r="F164" s="152">
        <f>D164-E164</f>
        <v>0</v>
      </c>
    </row>
    <row r="165" spans="1:6" s="70" customFormat="1" ht="37.5" customHeight="1">
      <c r="A165" s="132" t="s">
        <v>373</v>
      </c>
      <c r="B165" s="133"/>
      <c r="C165" s="134" t="s">
        <v>374</v>
      </c>
      <c r="D165" s="135">
        <f>D166</f>
        <v>61200</v>
      </c>
      <c r="E165" s="135">
        <f>E166</f>
        <v>48359.38</v>
      </c>
      <c r="F165" s="155">
        <f>F166</f>
        <v>12840.620000000003</v>
      </c>
    </row>
    <row r="166" spans="1:6" ht="24" customHeight="1">
      <c r="A166" s="83" t="s">
        <v>375</v>
      </c>
      <c r="B166" s="36"/>
      <c r="C166" s="69" t="s">
        <v>376</v>
      </c>
      <c r="D166" s="59">
        <f>D168</f>
        <v>61200</v>
      </c>
      <c r="E166" s="59">
        <f>E168</f>
        <v>48359.38</v>
      </c>
      <c r="F166" s="151">
        <f>F168</f>
        <v>12840.620000000003</v>
      </c>
    </row>
    <row r="167" spans="1:6" ht="24.75" customHeight="1">
      <c r="A167" s="83" t="s">
        <v>377</v>
      </c>
      <c r="B167" s="36"/>
      <c r="C167" s="69" t="s">
        <v>378</v>
      </c>
      <c r="D167" s="59">
        <f aca="true" t="shared" si="20" ref="D167:F168">D168</f>
        <v>61200</v>
      </c>
      <c r="E167" s="59">
        <f t="shared" si="20"/>
        <v>48359.38</v>
      </c>
      <c r="F167" s="151">
        <f t="shared" si="20"/>
        <v>12840.620000000003</v>
      </c>
    </row>
    <row r="168" spans="1:6" ht="24.75" customHeight="1">
      <c r="A168" s="83" t="s">
        <v>379</v>
      </c>
      <c r="B168" s="36"/>
      <c r="C168" s="69" t="s">
        <v>380</v>
      </c>
      <c r="D168" s="59">
        <f>D169</f>
        <v>61200</v>
      </c>
      <c r="E168" s="59">
        <f>E169</f>
        <v>48359.38</v>
      </c>
      <c r="F168" s="151">
        <f t="shared" si="20"/>
        <v>12840.620000000003</v>
      </c>
    </row>
    <row r="169" spans="1:6" ht="22.5" customHeight="1">
      <c r="A169" s="123" t="s">
        <v>381</v>
      </c>
      <c r="B169" s="65"/>
      <c r="C169" s="66" t="s">
        <v>382</v>
      </c>
      <c r="D169" s="67">
        <v>61200</v>
      </c>
      <c r="E169" s="67">
        <v>48359.38</v>
      </c>
      <c r="F169" s="152">
        <f>D169-E169</f>
        <v>12840.620000000003</v>
      </c>
    </row>
    <row r="170" spans="1:6" ht="7.5" customHeight="1" thickBot="1">
      <c r="A170" s="92"/>
      <c r="B170" s="20"/>
      <c r="C170" s="7"/>
      <c r="D170" s="101"/>
      <c r="E170" s="101"/>
      <c r="F170" s="159"/>
    </row>
    <row r="171" spans="1:6" ht="23.25" thickBot="1">
      <c r="A171" s="93" t="s">
        <v>12</v>
      </c>
      <c r="B171" s="21">
        <v>450</v>
      </c>
      <c r="C171" s="22" t="s">
        <v>11</v>
      </c>
      <c r="D171" s="63">
        <f>'доходы '!D16-расходы!D7</f>
        <v>-200315.76999999955</v>
      </c>
      <c r="E171" s="64">
        <f>'доходы '!E16-расходы!E7</f>
        <v>-1232412.0699999984</v>
      </c>
      <c r="F171" s="160" t="s">
        <v>25</v>
      </c>
    </row>
    <row r="174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2013-10-17T07:50:26Z</cp:lastPrinted>
  <dcterms:created xsi:type="dcterms:W3CDTF">1999-06-18T11:49:53Z</dcterms:created>
  <dcterms:modified xsi:type="dcterms:W3CDTF">2013-10-17T07:51:12Z</dcterms:modified>
  <cp:category/>
  <cp:version/>
  <cp:contentType/>
  <cp:contentStatus/>
</cp:coreProperties>
</file>