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<sst xmlns="http://schemas.openxmlformats.org/spreadsheetml/2006/main" count="592" uniqueCount="457">
  <si>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</si>
  <si>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</si>
  <si>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</si>
  <si>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</si>
  <si>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</si>
  <si>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</si>
  <si>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</si>
  <si>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</si>
  <si>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</si>
  <si>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</si>
  <si>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</si>
  <si>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</si>
  <si>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</si>
  <si>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</si>
  <si>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</si>
  <si>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</si>
  <si>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</si>
  <si>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</si>
  <si>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</si>
  <si>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</si>
  <si>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</si>
  <si>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</si>
  <si>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</si>
  <si>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</si>
  <si>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</si>
  <si>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</si>
  <si>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</si>
  <si>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</si>
  <si>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</si>
  <si>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</si>
  <si>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</si>
  <si>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</si>
  <si>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</si>
  <si>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</si>
  <si>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</si>
  <si>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</si>
  <si>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</si>
  <si>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</si>
  <si>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</si>
  <si>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</si>
  <si>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</si>
  <si>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</si>
  <si>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</si>
  <si>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</si>
  <si>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</si>
  <si>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</si>
  <si>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</si>
  <si>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</si>
  <si>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</si>
  <si>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</si>
  <si>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</si>
  <si>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</si>
  <si>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</si>
  <si>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</si>
  <si>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</si>
  <si>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</si>
  <si>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</si>
  <si>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</si>
  <si>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</si>
  <si>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</si>
  <si>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</si>
  <si>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</si>
  <si>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</si>
  <si>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</si>
  <si>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</si>
  <si>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</si>
  <si>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</si>
  <si>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</si>
  <si>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</si>
  <si>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</si>
  <si>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</si>
  <si>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</si>
  <si>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</si>
  <si>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</si>
  <si>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</si>
  <si>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</si>
  <si>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</si>
  <si>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</si>
  <si>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</si>
  <si>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</si>
  <si>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</si>
  <si>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</si>
  <si>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</si>
  <si>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</si>
  <si>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</si>
  <si>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</si>
  <si>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</si>
  <si>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</si>
  <si>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</si>
  <si>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</si>
  <si>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</si>
  <si>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</si>
  <si>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</si>
  <si>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</si>
  <si>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</si>
  <si>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</si>
  <si>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</si>
  <si>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</si>
  <si>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</si>
  <si>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</si>
  <si>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</si>
  <si>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</si>
  <si>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</si>
  <si>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</si>
  <si>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</si>
  <si>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</si>
  <si>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</si>
  <si>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</si>
  <si>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</si>
  <si>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</si>
  <si>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</si>
  <si>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</si>
  <si>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</si>
  <si>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</si>
  <si>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</si>
  <si>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</si>
  <si>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</si>
  <si>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</si>
  <si>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</si>
  <si>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</si>
  <si>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</si>
  <si>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</si>
  <si>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</si>
  <si>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</si>
  <si>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</si>
  <si>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</si>
  <si>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</si>
  <si>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</si>
  <si>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</si>
  <si>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</si>
  <si>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</si>
  <si>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</si>
  <si>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</si>
  <si>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</si>
  <si>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</si>
  <si>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</si>
  <si>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</si>
  <si>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</si>
  <si>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</si>
  <si>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</si>
  <si>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</si>
  <si>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</si>
  <si>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</si>
  <si>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</si>
  <si>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</si>
  <si>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</si>
  <si>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</si>
  <si>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</si>
  <si>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</si>
  <si>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</si>
  <si>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</si>
  <si>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</si>
  <si>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</si>
  <si>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</si>
  <si>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</si>
  <si>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</si>
  <si>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</si>
  <si>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</si>
  <si>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</si>
  <si>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</si>
  <si>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</si>
  <si>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</si>
  <si>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</si>
  <si>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</si>
  <si>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</si>
  <si>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</si>
  <si>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</si>
  <si>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</si>
  <si>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</si>
  <si>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</si>
  <si>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</si>
  <si>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</si>
  <si>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</si>
  <si>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</si>
  <si>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</si>
  <si>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</si>
  <si>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</si>
  <si>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</si>
  <si>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</si>
  <si>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</si>
  <si>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</si>
  <si>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</si>
  <si>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</si>
  <si>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</si>
  <si>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</si>
  <si>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</si>
  <si>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</si>
  <si>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</si>
  <si>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</si>
  <si>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</si>
  <si>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</si>
  <si>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</si>
  <si>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</si>
  <si>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</si>
  <si>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</si>
  <si>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</si>
  <si>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</si>
  <si>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</si>
  <si>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</si>
  <si>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</si>
  <si>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</si>
  <si>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</si>
  <si>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</si>
  <si>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</si>
  <si>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</si>
  <si>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</si>
  <si>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</si>
  <si>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</si>
  <si>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</si>
  <si>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</si>
  <si>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</si>
  <si>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</si>
  <si>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</si>
  <si>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</si>
  <si>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</si>
  <si>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</si>
  <si>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</si>
  <si>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</si>
  <si>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</si>
  <si>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</si>
  <si>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</si>
  <si>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</si>
  <si>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</si>
  <si>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</si>
  <si>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</si>
  <si>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</si>
  <si>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</si>
  <si>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</si>
  <si>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</si>
  <si>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</si>
  <si>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</si>
  <si>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</si>
  <si>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</si>
  <si>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</si>
  <si>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</si>
  <si>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</si>
  <si>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</si>
  <si>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</si>
  <si>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</si>
  <si>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</si>
  <si>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</si>
  <si>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</si>
  <si>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</si>
  <si>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</si>
  <si>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</si>
  <si>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</si>
  <si>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</si>
  <si>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</si>
  <si>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</si>
  <si>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</si>
  <si>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</si>
  <si>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</si>
  <si>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</si>
  <si>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</si>
  <si>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</si>
  <si>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</si>
  <si>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</si>
  <si>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</si>
  <si>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</si>
  <si>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</si>
  <si>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</si>
  <si>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</si>
  <si>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</si>
  <si>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</si>
  <si>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</si>
  <si>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</si>
  <si>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</si>
  <si>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</si>
  <si>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</si>
  <si>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</si>
  <si>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</si>
  <si>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</si>
  <si>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</si>
  <si>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</si>
  <si>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</si>
  <si>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</si>
  <si>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</si>
  <si>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</si>
  <si>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</si>
  <si>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</si>
  <si>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</si>
  <si>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</si>
  <si>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</si>
  <si>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</si>
  <si>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</si>
  <si>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</si>
  <si>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</si>
  <si>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</si>
  <si>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</si>
  <si>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</si>
  <si>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</si>
  <si>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</si>
  <si>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</si>
  <si>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</si>
  <si>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</si>
  <si>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</si>
  <si>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</si>
  <si>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</si>
  <si>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</si>
  <si>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</si>
  <si>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</si>
  <si>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</si>
  <si>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</si>
  <si>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</si>
  <si>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</si>
  <si>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951 0503 7950340 244 225</t>
  </si>
  <si>
    <t>951 0104 0020400 244 310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</si>
  <si>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</si>
  <si>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</si>
  <si>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</si>
  <si>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</si>
  <si>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</si>
  <si>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</si>
  <si>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</si>
  <si>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</si>
  <si>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</si>
  <si>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</si>
  <si>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</si>
  <si>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</si>
  <si>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</si>
  <si>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</si>
  <si>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</si>
  <si>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</si>
  <si>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</si>
  <si>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</si>
  <si>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</si>
  <si>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</si>
  <si>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</si>
  <si>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</si>
  <si>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</si>
  <si>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</si>
  <si>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</si>
  <si>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</si>
  <si>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</si>
  <si>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</si>
  <si>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</si>
  <si>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</si>
  <si>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</si>
  <si>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</si>
  <si>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</si>
  <si>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</si>
  <si>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</si>
  <si>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</si>
  <si>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</si>
  <si>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</si>
  <si>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</si>
  <si>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</si>
  <si>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</si>
  <si>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</si>
  <si>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</si>
  <si>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</si>
  <si>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</si>
  <si>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</si>
  <si>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</si>
  <si>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</si>
  <si>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</si>
  <si>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</si>
  <si>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</si>
  <si>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</si>
  <si>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</si>
  <si>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</si>
  <si>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</si>
  <si>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</si>
  <si>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</si>
  <si>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</si>
  <si>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</si>
  <si>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</si>
  <si>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</si>
  <si>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</si>
  <si>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</si>
  <si>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</si>
  <si>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</si>
  <si>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</si>
  <si>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</si>
  <si>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</si>
  <si>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</si>
  <si>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</si>
  <si>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</si>
  <si>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</si>
  <si>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</si>
  <si>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</si>
  <si>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</si>
  <si>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</si>
  <si>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</si>
  <si>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</si>
  <si>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</si>
  <si>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</si>
  <si>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</si>
  <si>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</si>
  <si>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</si>
  <si>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</si>
  <si>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</si>
  <si>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</si>
  <si>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</si>
  <si>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</si>
  <si>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</si>
  <si>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</si>
  <si>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</si>
  <si>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951 0503 7950310 244 226</t>
  </si>
  <si>
    <t>951 0113 0920313 244 290</t>
  </si>
  <si>
    <t>951 0502 5224300 244 220</t>
  </si>
  <si>
    <t>951 0502 5224300 244 226</t>
  </si>
  <si>
    <t>01.09.2013</t>
  </si>
  <si>
    <t>60257833000</t>
  </si>
  <si>
    <t>Субсидии на 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</si>
  <si>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951 0502 5210102 810 242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</si>
  <si>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</si>
  <si>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</si>
  <si>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</si>
  <si>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</si>
  <si>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</si>
  <si>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</si>
  <si>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</si>
  <si>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</si>
  <si>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</si>
  <si>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</si>
  <si>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</si>
  <si>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</si>
  <si>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</si>
  <si>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</si>
  <si>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</si>
  <si>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</si>
  <si>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</si>
  <si>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</si>
  <si>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</si>
  <si>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</si>
  <si>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</si>
  <si>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</si>
  <si>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</si>
  <si>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</si>
  <si>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</si>
  <si>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</si>
  <si>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</si>
  <si>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</si>
  <si>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</si>
  <si>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</si>
  <si>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</si>
  <si>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</si>
  <si>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</si>
  <si>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</si>
  <si>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</si>
  <si>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</si>
  <si>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</si>
  <si>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</si>
  <si>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</si>
  <si>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</si>
  <si>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</si>
  <si>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</si>
  <si>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</si>
  <si>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</si>
  <si>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</si>
  <si>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</si>
  <si>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</si>
  <si>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951 0502 5224300 411 310</t>
  </si>
  <si>
    <t>951 0502 5224300 411 300</t>
  </si>
  <si>
    <t xml:space="preserve">                                                на  1 ноября  2013  г.</t>
  </si>
  <si>
    <t>01  ноября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</si>
</sst>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horizontal="center"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3" xfId="0" applyNumberFormat="1" applyFont="1" applyFill="1" applyBorder="1" applyAlignment="1">
      <alignment horizontal="center"/>
    </xf>
    <xf numFmtId="49" fontId="6" fillId="15" borderId="24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3" xfId="0" applyNumberFormat="1" applyFont="1" applyFill="1" applyBorder="1" applyAlignment="1">
      <alignment horizontal="centerContinuous"/>
    </xf>
    <xf numFmtId="49" fontId="6" fillId="15" borderId="25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6" xfId="0" applyNumberFormat="1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left" wrapText="1"/>
    </xf>
    <xf numFmtId="0" fontId="6" fillId="15" borderId="28" xfId="0" applyFont="1" applyFill="1" applyBorder="1" applyAlignment="1">
      <alignment horizontal="left" wrapText="1"/>
    </xf>
    <xf numFmtId="49" fontId="6" fillId="15" borderId="29" xfId="0" applyNumberFormat="1" applyFont="1" applyFill="1" applyBorder="1" applyAlignment="1">
      <alignment horizontal="left" wrapText="1"/>
    </xf>
    <xf numFmtId="49" fontId="6" fillId="15" borderId="21" xfId="0" applyNumberFormat="1" applyFont="1" applyFill="1" applyBorder="1" applyAlignment="1">
      <alignment horizontal="center"/>
    </xf>
    <xf numFmtId="4" fontId="6" fillId="15" borderId="30" xfId="0" applyNumberFormat="1" applyFont="1" applyFill="1" applyBorder="1" applyAlignment="1">
      <alignment horizontal="right"/>
    </xf>
    <xf numFmtId="0" fontId="6" fillId="15" borderId="31" xfId="0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left" wrapText="1"/>
    </xf>
    <xf numFmtId="49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center"/>
    </xf>
    <xf numFmtId="4" fontId="6" fillId="15" borderId="31" xfId="0" applyNumberFormat="1" applyFont="1" applyFill="1" applyBorder="1" applyAlignment="1">
      <alignment horizontal="right"/>
    </xf>
    <xf numFmtId="0" fontId="6" fillId="15" borderId="21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32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31" xfId="0" applyNumberFormat="1" applyFont="1" applyBorder="1" applyAlignment="1">
      <alignment wrapText="1"/>
    </xf>
    <xf numFmtId="1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right"/>
    </xf>
    <xf numFmtId="0" fontId="6" fillId="15" borderId="21" xfId="0" applyFont="1" applyFill="1" applyBorder="1" applyAlignment="1">
      <alignment horizontal="center" vertical="center"/>
    </xf>
    <xf numFmtId="49" fontId="6" fillId="15" borderId="31" xfId="0" applyNumberFormat="1" applyFont="1" applyFill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15" borderId="3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0" fontId="6" fillId="19" borderId="31" xfId="0" applyFont="1" applyFill="1" applyBorder="1" applyAlignment="1">
      <alignment horizontal="left" wrapText="1"/>
    </xf>
    <xf numFmtId="49" fontId="6" fillId="19" borderId="31" xfId="0" applyNumberFormat="1" applyFont="1" applyFill="1" applyBorder="1" applyAlignment="1">
      <alignment horizontal="center"/>
    </xf>
    <xf numFmtId="4" fontId="6" fillId="19" borderId="31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31" xfId="0" applyNumberFormat="1" applyFont="1" applyFill="1" applyBorder="1" applyAlignment="1">
      <alignment horizontal="left" wrapText="1"/>
    </xf>
    <xf numFmtId="4" fontId="4" fillId="19" borderId="31" xfId="0" applyNumberFormat="1" applyFont="1" applyFill="1" applyBorder="1" applyAlignment="1">
      <alignment horizontal="right"/>
    </xf>
    <xf numFmtId="0" fontId="5" fillId="19" borderId="31" xfId="0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49" fontId="6" fillId="20" borderId="31" xfId="0" applyNumberFormat="1" applyFont="1" applyFill="1" applyBorder="1" applyAlignment="1">
      <alignment horizontal="center"/>
    </xf>
    <xf numFmtId="4" fontId="6" fillId="20" borderId="31" xfId="0" applyNumberFormat="1" applyFont="1" applyFill="1" applyBorder="1" applyAlignment="1">
      <alignment horizontal="right"/>
    </xf>
    <xf numFmtId="0" fontId="10" fillId="0" borderId="31" xfId="0" applyFont="1" applyBorder="1" applyAlignment="1">
      <alignment horizontal="left" vertical="distributed" wrapText="1"/>
    </xf>
    <xf numFmtId="0" fontId="10" fillId="0" borderId="31" xfId="0" applyFont="1" applyBorder="1" applyAlignment="1">
      <alignment horizontal="left" vertical="distributed"/>
    </xf>
    <xf numFmtId="0" fontId="10" fillId="0" borderId="31" xfId="0" applyFont="1" applyBorder="1" applyAlignment="1">
      <alignment vertical="top" wrapText="1"/>
    </xf>
    <xf numFmtId="0" fontId="11" fillId="0" borderId="31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4" xfId="0" applyFont="1" applyFill="1" applyBorder="1" applyAlignment="1">
      <alignment horizontal="left" wrapText="1"/>
    </xf>
    <xf numFmtId="0" fontId="10" fillId="0" borderId="31" xfId="0" applyNumberFormat="1" applyFont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5" xfId="0" applyFont="1" applyFill="1" applyBorder="1" applyAlignment="1">
      <alignment horizontal="left" wrapText="1"/>
    </xf>
    <xf numFmtId="0" fontId="10" fillId="0" borderId="31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1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1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31" xfId="0" applyFont="1" applyFill="1" applyBorder="1" applyAlignment="1">
      <alignment horizontal="left" wrapText="1"/>
    </xf>
    <xf numFmtId="0" fontId="4" fillId="19" borderId="31" xfId="0" applyNumberFormat="1" applyFont="1" applyFill="1" applyBorder="1" applyAlignment="1">
      <alignment wrapText="1"/>
    </xf>
    <xf numFmtId="1" fontId="4" fillId="19" borderId="31" xfId="0" applyNumberFormat="1" applyFont="1" applyFill="1" applyBorder="1" applyAlignment="1">
      <alignment horizontal="center"/>
    </xf>
    <xf numFmtId="49" fontId="4" fillId="19" borderId="31" xfId="0" applyNumberFormat="1" applyFont="1" applyFill="1" applyBorder="1" applyAlignment="1">
      <alignment horizontal="center"/>
    </xf>
    <xf numFmtId="0" fontId="4" fillId="17" borderId="36" xfId="0" applyNumberFormat="1" applyFont="1" applyFill="1" applyBorder="1" applyAlignment="1">
      <alignment wrapText="1"/>
    </xf>
    <xf numFmtId="1" fontId="4" fillId="17" borderId="36" xfId="0" applyNumberFormat="1" applyFont="1" applyFill="1" applyBorder="1" applyAlignment="1">
      <alignment horizontal="center"/>
    </xf>
    <xf numFmtId="49" fontId="4" fillId="17" borderId="36" xfId="0" applyNumberFormat="1" applyFont="1" applyFill="1" applyBorder="1" applyAlignment="1">
      <alignment horizontal="center"/>
    </xf>
    <xf numFmtId="4" fontId="4" fillId="17" borderId="36" xfId="0" applyNumberFormat="1" applyFont="1" applyFill="1" applyBorder="1" applyAlignment="1">
      <alignment horizontal="right"/>
    </xf>
    <xf numFmtId="4" fontId="6" fillId="17" borderId="31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wrapText="1"/>
    </xf>
    <xf numFmtId="1" fontId="4" fillId="7" borderId="31" xfId="0" applyNumberFormat="1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/>
    </xf>
    <xf numFmtId="4" fontId="4" fillId="7" borderId="31" xfId="0" applyNumberFormat="1" applyFont="1" applyFill="1" applyBorder="1" applyAlignment="1">
      <alignment horizontal="right"/>
    </xf>
    <xf numFmtId="4" fontId="6" fillId="7" borderId="31" xfId="0" applyNumberFormat="1" applyFont="1" applyFill="1" applyBorder="1" applyAlignment="1">
      <alignment horizontal="right"/>
    </xf>
    <xf numFmtId="0" fontId="10" fillId="0" borderId="31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3" xfId="0" applyNumberFormat="1" applyFont="1" applyFill="1" applyBorder="1" applyAlignment="1">
      <alignment horizontal="center"/>
    </xf>
    <xf numFmtId="49" fontId="4" fillId="20" borderId="33" xfId="0" applyNumberFormat="1" applyFont="1" applyFill="1" applyBorder="1" applyAlignment="1">
      <alignment horizontal="center"/>
    </xf>
    <xf numFmtId="4" fontId="4" fillId="20" borderId="33" xfId="0" applyNumberFormat="1" applyFont="1" applyFill="1" applyBorder="1" applyAlignment="1">
      <alignment horizontal="right"/>
    </xf>
    <xf numFmtId="0" fontId="10" fillId="19" borderId="31" xfId="0" applyFont="1" applyFill="1" applyBorder="1" applyAlignment="1">
      <alignment horizontal="left" vertical="distributed"/>
    </xf>
    <xf numFmtId="0" fontId="12" fillId="2" borderId="31" xfId="0" applyFont="1" applyFill="1" applyBorder="1" applyAlignment="1">
      <alignment horizontal="left" vertical="distributed"/>
    </xf>
    <xf numFmtId="1" fontId="4" fillId="2" borderId="31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31" xfId="0" applyFont="1" applyFill="1" applyBorder="1" applyAlignment="1">
      <alignment horizontal="left" vertical="distributed"/>
    </xf>
    <xf numFmtId="0" fontId="6" fillId="8" borderId="31" xfId="0" applyFont="1" applyFill="1" applyBorder="1" applyAlignment="1">
      <alignment horizontal="left" wrapText="1"/>
    </xf>
    <xf numFmtId="49" fontId="6" fillId="8" borderId="31" xfId="0" applyNumberFormat="1" applyFont="1" applyFill="1" applyBorder="1" applyAlignment="1">
      <alignment horizontal="center"/>
    </xf>
    <xf numFmtId="4" fontId="6" fillId="8" borderId="31" xfId="0" applyNumberFormat="1" applyFont="1" applyFill="1" applyBorder="1" applyAlignment="1">
      <alignment horizontal="right"/>
    </xf>
    <xf numFmtId="0" fontId="5" fillId="8" borderId="31" xfId="0" applyFont="1" applyFill="1" applyBorder="1" applyAlignment="1">
      <alignment horizontal="left"/>
    </xf>
    <xf numFmtId="4" fontId="4" fillId="8" borderId="31" xfId="0" applyNumberFormat="1" applyFont="1" applyFill="1" applyBorder="1" applyAlignment="1">
      <alignment horizontal="right"/>
    </xf>
    <xf numFmtId="0" fontId="13" fillId="8" borderId="31" xfId="0" applyFont="1" applyFill="1" applyBorder="1" applyAlignment="1">
      <alignment horizontal="left" vertical="distributed"/>
    </xf>
    <xf numFmtId="0" fontId="14" fillId="8" borderId="31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1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1" xfId="0" applyNumberFormat="1" applyFont="1" applyFill="1" applyBorder="1" applyAlignment="1">
      <alignment horizontal="center" vertical="center"/>
    </xf>
    <xf numFmtId="182" fontId="4" fillId="20" borderId="37" xfId="0" applyNumberFormat="1" applyFont="1" applyFill="1" applyBorder="1" applyAlignment="1">
      <alignment horizontal="right"/>
    </xf>
    <xf numFmtId="182" fontId="4" fillId="8" borderId="37" xfId="0" applyNumberFormat="1" applyFont="1" applyFill="1" applyBorder="1" applyAlignment="1">
      <alignment horizontal="right"/>
    </xf>
    <xf numFmtId="182" fontId="4" fillId="2" borderId="37" xfId="0" applyNumberFormat="1" applyFont="1" applyFill="1" applyBorder="1" applyAlignment="1">
      <alignment horizontal="right"/>
    </xf>
    <xf numFmtId="182" fontId="4" fillId="0" borderId="31" xfId="0" applyNumberFormat="1" applyFont="1" applyBorder="1" applyAlignment="1">
      <alignment horizontal="right"/>
    </xf>
    <xf numFmtId="182" fontId="4" fillId="15" borderId="31" xfId="0" applyNumberFormat="1" applyFont="1" applyFill="1" applyBorder="1" applyAlignment="1">
      <alignment horizontal="right"/>
    </xf>
    <xf numFmtId="182" fontId="6" fillId="0" borderId="31" xfId="0" applyNumberFormat="1" applyFont="1" applyFill="1" applyBorder="1" applyAlignment="1">
      <alignment horizontal="right"/>
    </xf>
    <xf numFmtId="182" fontId="6" fillId="19" borderId="31" xfId="0" applyNumberFormat="1" applyFont="1" applyFill="1" applyBorder="1" applyAlignment="1">
      <alignment horizontal="right"/>
    </xf>
    <xf numFmtId="182" fontId="6" fillId="15" borderId="31" xfId="0" applyNumberFormat="1" applyFont="1" applyFill="1" applyBorder="1" applyAlignment="1">
      <alignment horizontal="right"/>
    </xf>
    <xf numFmtId="182" fontId="4" fillId="0" borderId="31" xfId="0" applyNumberFormat="1" applyFont="1" applyFill="1" applyBorder="1" applyAlignment="1">
      <alignment horizontal="right"/>
    </xf>
    <xf numFmtId="182" fontId="6" fillId="8" borderId="31" xfId="0" applyNumberFormat="1" applyFont="1" applyFill="1" applyBorder="1" applyAlignment="1">
      <alignment horizontal="right"/>
    </xf>
    <xf numFmtId="182" fontId="4" fillId="19" borderId="31" xfId="0" applyNumberFormat="1" applyFont="1" applyFill="1" applyBorder="1" applyAlignment="1">
      <alignment horizontal="right"/>
    </xf>
    <xf numFmtId="182" fontId="4" fillId="8" borderId="31" xfId="0" applyNumberFormat="1" applyFont="1" applyFill="1" applyBorder="1" applyAlignment="1">
      <alignment horizontal="right"/>
    </xf>
    <xf numFmtId="182" fontId="6" fillId="20" borderId="31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7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31" xfId="0" applyFont="1" applyFill="1" applyBorder="1" applyAlignment="1">
      <alignment horizontal="left"/>
    </xf>
    <xf numFmtId="0" fontId="6" fillId="15" borderId="31" xfId="0" applyFont="1" applyFill="1" applyBorder="1" applyAlignment="1">
      <alignment horizontal="center"/>
    </xf>
    <xf numFmtId="49" fontId="6" fillId="15" borderId="31" xfId="0" applyNumberFormat="1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2">
      <selection activeCell="C45" sqref="C45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8"/>
      <c r="B1" s="169"/>
      <c r="C1" s="7"/>
      <c r="D1" s="170"/>
      <c r="E1" s="170" t="s">
        <v>452</v>
      </c>
      <c r="F1" s="7"/>
    </row>
    <row r="2" spans="1:6" ht="12.75">
      <c r="A2" s="171"/>
      <c r="B2" s="172"/>
      <c r="C2" s="173"/>
      <c r="D2" s="174"/>
      <c r="E2" s="174"/>
      <c r="F2" s="174"/>
    </row>
    <row r="3" spans="1:6" ht="12.75">
      <c r="A3" s="51" t="s">
        <v>406</v>
      </c>
      <c r="B3" s="9"/>
      <c r="C3" s="9"/>
      <c r="D3" s="1"/>
      <c r="E3" s="1"/>
      <c r="F3" s="170"/>
    </row>
    <row r="4" spans="1:6" ht="12.75">
      <c r="A4" s="52"/>
      <c r="B4" s="175"/>
      <c r="C4" s="53"/>
      <c r="D4" s="54"/>
      <c r="E4" s="54"/>
      <c r="F4" s="55"/>
    </row>
    <row r="5" spans="1:6" ht="12.75">
      <c r="A5" s="177"/>
      <c r="B5" s="178" t="s">
        <v>8</v>
      </c>
      <c r="C5" s="178" t="s">
        <v>407</v>
      </c>
      <c r="D5" s="179" t="s">
        <v>28</v>
      </c>
      <c r="E5" s="178"/>
      <c r="F5" s="178" t="s">
        <v>14</v>
      </c>
    </row>
    <row r="6" spans="1:6" ht="12.75">
      <c r="A6" s="178" t="s">
        <v>6</v>
      </c>
      <c r="B6" s="178" t="s">
        <v>9</v>
      </c>
      <c r="C6" s="178" t="s">
        <v>408</v>
      </c>
      <c r="D6" s="179" t="s">
        <v>27</v>
      </c>
      <c r="E6" s="179" t="s">
        <v>19</v>
      </c>
      <c r="F6" s="179" t="s">
        <v>4</v>
      </c>
    </row>
    <row r="7" spans="1:6" ht="12.75">
      <c r="A7" s="177"/>
      <c r="B7" s="178" t="s">
        <v>10</v>
      </c>
      <c r="C7" s="178" t="s">
        <v>409</v>
      </c>
      <c r="D7" s="179" t="s">
        <v>4</v>
      </c>
      <c r="E7" s="178"/>
      <c r="F7" s="178"/>
    </row>
    <row r="8" spans="1:6" ht="12.75">
      <c r="A8" s="178"/>
      <c r="B8" s="178"/>
      <c r="C8" s="178" t="s">
        <v>30</v>
      </c>
      <c r="D8" s="179"/>
      <c r="E8" s="179"/>
      <c r="F8" s="179"/>
    </row>
    <row r="9" spans="1:6" ht="12.75">
      <c r="A9" s="178"/>
      <c r="B9" s="178"/>
      <c r="C9" s="178" t="s">
        <v>31</v>
      </c>
      <c r="D9" s="179"/>
      <c r="E9" s="179"/>
      <c r="F9" s="179"/>
    </row>
    <row r="10" spans="1:6" ht="12.75">
      <c r="A10" s="180">
        <v>1</v>
      </c>
      <c r="B10" s="180">
        <v>2</v>
      </c>
      <c r="C10" s="180">
        <v>3</v>
      </c>
      <c r="D10" s="179" t="s">
        <v>2</v>
      </c>
      <c r="E10" s="179" t="s">
        <v>21</v>
      </c>
      <c r="F10" s="179" t="s">
        <v>22</v>
      </c>
    </row>
    <row r="11" spans="1:6" ht="25.5" customHeight="1">
      <c r="A11" s="41" t="s">
        <v>410</v>
      </c>
      <c r="B11" s="60" t="s">
        <v>411</v>
      </c>
      <c r="C11" s="60" t="s">
        <v>412</v>
      </c>
      <c r="D11" s="58">
        <f>D12+D18</f>
        <v>200315.76999999955</v>
      </c>
      <c r="E11" s="58">
        <f>E12+E18</f>
        <v>1251297.0300000003</v>
      </c>
      <c r="F11" s="58"/>
    </row>
    <row r="12" spans="1:6" ht="24.75" customHeight="1">
      <c r="A12" s="41" t="s">
        <v>413</v>
      </c>
      <c r="B12" s="60" t="s">
        <v>414</v>
      </c>
      <c r="C12" s="60"/>
      <c r="D12" s="58"/>
      <c r="E12" s="58">
        <v>1789800</v>
      </c>
      <c r="F12" s="44"/>
    </row>
    <row r="13" spans="1:6" ht="33.75" customHeight="1">
      <c r="A13" s="41" t="s">
        <v>415</v>
      </c>
      <c r="B13" s="60"/>
      <c r="C13" s="60" t="s">
        <v>416</v>
      </c>
      <c r="D13" s="58">
        <v>1789800</v>
      </c>
      <c r="E13" s="58">
        <v>1789800</v>
      </c>
      <c r="F13" s="44">
        <v>0</v>
      </c>
    </row>
    <row r="14" spans="1:6" ht="46.5" customHeight="1">
      <c r="A14" s="41" t="s">
        <v>417</v>
      </c>
      <c r="B14" s="60"/>
      <c r="C14" s="60" t="s">
        <v>418</v>
      </c>
      <c r="D14" s="58">
        <v>-1789800</v>
      </c>
      <c r="E14" s="58">
        <v>1789800</v>
      </c>
      <c r="F14" s="44">
        <v>0</v>
      </c>
    </row>
    <row r="15" spans="1:6" ht="54.75" customHeight="1">
      <c r="A15" s="181" t="s">
        <v>419</v>
      </c>
      <c r="B15" s="60"/>
      <c r="C15" s="60" t="s">
        <v>420</v>
      </c>
      <c r="D15" s="58">
        <v>-1789800</v>
      </c>
      <c r="E15" s="58">
        <v>1789800</v>
      </c>
      <c r="F15" s="44">
        <v>0</v>
      </c>
    </row>
    <row r="16" spans="1:6" ht="55.5" customHeight="1">
      <c r="A16" s="181" t="s">
        <v>421</v>
      </c>
      <c r="B16" s="60"/>
      <c r="C16" s="60" t="s">
        <v>422</v>
      </c>
      <c r="D16" s="58">
        <v>-1789800</v>
      </c>
      <c r="E16" s="58">
        <v>0</v>
      </c>
      <c r="F16" s="44">
        <v>-1789800</v>
      </c>
    </row>
    <row r="17" spans="1:6" ht="63" customHeight="1">
      <c r="A17" s="181" t="s">
        <v>423</v>
      </c>
      <c r="B17" s="60"/>
      <c r="C17" s="60" t="s">
        <v>424</v>
      </c>
      <c r="D17" s="58">
        <v>-1789800</v>
      </c>
      <c r="E17" s="58">
        <v>0</v>
      </c>
      <c r="F17" s="44">
        <v>-1789800</v>
      </c>
    </row>
    <row r="18" spans="1:6" ht="34.5" customHeight="1">
      <c r="A18" s="41" t="s">
        <v>425</v>
      </c>
      <c r="B18" s="60" t="s">
        <v>426</v>
      </c>
      <c r="C18" s="60" t="s">
        <v>427</v>
      </c>
      <c r="D18" s="58">
        <f>D19+D23</f>
        <v>200315.76999999955</v>
      </c>
      <c r="E18" s="58">
        <f>E19+E23</f>
        <v>-538502.9699999997</v>
      </c>
      <c r="F18" s="44"/>
    </row>
    <row r="19" spans="1:6" ht="25.5" customHeight="1">
      <c r="A19" s="41" t="s">
        <v>428</v>
      </c>
      <c r="B19" s="60" t="s">
        <v>429</v>
      </c>
      <c r="C19" s="60" t="s">
        <v>430</v>
      </c>
      <c r="D19" s="58">
        <f aca="true" t="shared" si="0" ref="D19:E21">D20</f>
        <v>-16768400</v>
      </c>
      <c r="E19" s="58">
        <f t="shared" si="0"/>
        <v>-8430742.93</v>
      </c>
      <c r="F19" s="44" t="s">
        <v>25</v>
      </c>
    </row>
    <row r="20" spans="1:6" ht="24" customHeight="1">
      <c r="A20" s="41" t="s">
        <v>431</v>
      </c>
      <c r="B20" s="42" t="s">
        <v>429</v>
      </c>
      <c r="C20" s="60" t="s">
        <v>432</v>
      </c>
      <c r="D20" s="58">
        <f t="shared" si="0"/>
        <v>-16768400</v>
      </c>
      <c r="E20" s="58">
        <f t="shared" si="0"/>
        <v>-8430742.93</v>
      </c>
      <c r="F20" s="44" t="s">
        <v>25</v>
      </c>
    </row>
    <row r="21" spans="1:6" ht="27.75" customHeight="1">
      <c r="A21" s="41" t="s">
        <v>433</v>
      </c>
      <c r="B21" s="42" t="s">
        <v>429</v>
      </c>
      <c r="C21" s="60" t="s">
        <v>434</v>
      </c>
      <c r="D21" s="58">
        <f t="shared" si="0"/>
        <v>-16768400</v>
      </c>
      <c r="E21" s="58">
        <f t="shared" si="0"/>
        <v>-8430742.93</v>
      </c>
      <c r="F21" s="44" t="s">
        <v>25</v>
      </c>
    </row>
    <row r="22" spans="1:6" ht="34.5" customHeight="1">
      <c r="A22" s="41" t="s">
        <v>435</v>
      </c>
      <c r="B22" s="42" t="s">
        <v>429</v>
      </c>
      <c r="C22" s="60" t="s">
        <v>436</v>
      </c>
      <c r="D22" s="58">
        <f>-15887800-880600</f>
        <v>-16768400</v>
      </c>
      <c r="E22" s="58">
        <v>-8430742.93</v>
      </c>
      <c r="F22" s="44" t="s">
        <v>25</v>
      </c>
    </row>
    <row r="23" spans="1:6" ht="23.25" customHeight="1">
      <c r="A23" s="41" t="s">
        <v>437</v>
      </c>
      <c r="B23" s="42" t="s">
        <v>438</v>
      </c>
      <c r="C23" s="60" t="s">
        <v>439</v>
      </c>
      <c r="D23" s="58">
        <f aca="true" t="shared" si="1" ref="D23:E25">D24</f>
        <v>16968715.77</v>
      </c>
      <c r="E23" s="58">
        <f t="shared" si="1"/>
        <v>7892239.96</v>
      </c>
      <c r="F23" s="44" t="s">
        <v>25</v>
      </c>
    </row>
    <row r="24" spans="1:6" ht="24.75" customHeight="1">
      <c r="A24" s="41" t="s">
        <v>440</v>
      </c>
      <c r="B24" s="42" t="s">
        <v>438</v>
      </c>
      <c r="C24" s="60" t="s">
        <v>441</v>
      </c>
      <c r="D24" s="58">
        <f t="shared" si="1"/>
        <v>16968715.77</v>
      </c>
      <c r="E24" s="58">
        <f t="shared" si="1"/>
        <v>7892239.96</v>
      </c>
      <c r="F24" s="44" t="s">
        <v>25</v>
      </c>
    </row>
    <row r="25" spans="1:6" ht="23.25" customHeight="1">
      <c r="A25" s="41" t="s">
        <v>442</v>
      </c>
      <c r="B25" s="42" t="s">
        <v>438</v>
      </c>
      <c r="C25" s="60" t="s">
        <v>443</v>
      </c>
      <c r="D25" s="58">
        <f t="shared" si="1"/>
        <v>16968715.77</v>
      </c>
      <c r="E25" s="58">
        <f t="shared" si="1"/>
        <v>7892239.96</v>
      </c>
      <c r="F25" s="44" t="s">
        <v>25</v>
      </c>
    </row>
    <row r="26" spans="1:6" ht="32.25" customHeight="1">
      <c r="A26" s="41" t="s">
        <v>444</v>
      </c>
      <c r="B26" s="42" t="s">
        <v>438</v>
      </c>
      <c r="C26" s="60" t="s">
        <v>445</v>
      </c>
      <c r="D26" s="58">
        <f>16088115.77+880600</f>
        <v>16968715.77</v>
      </c>
      <c r="E26" s="58">
        <v>7892239.96</v>
      </c>
      <c r="F26" s="44" t="s">
        <v>25</v>
      </c>
    </row>
    <row r="27" ht="10.5" customHeight="1"/>
    <row r="28" spans="1:3" ht="12.75" hidden="1">
      <c r="A28" s="20"/>
      <c r="B28" s="176"/>
      <c r="C28" s="7"/>
    </row>
    <row r="29" ht="12.75" hidden="1"/>
    <row r="31" ht="12.75">
      <c r="A31" t="s">
        <v>446</v>
      </c>
    </row>
    <row r="32" ht="12.75">
      <c r="A32" t="s">
        <v>447</v>
      </c>
    </row>
    <row r="33" ht="12.75">
      <c r="A33" t="s">
        <v>448</v>
      </c>
    </row>
    <row r="34" ht="12.75">
      <c r="A34" t="s">
        <v>449</v>
      </c>
    </row>
    <row r="35" ht="12.75">
      <c r="A35" t="s">
        <v>450</v>
      </c>
    </row>
    <row r="36" ht="12.75">
      <c r="A36" t="s">
        <v>451</v>
      </c>
    </row>
    <row r="38" ht="12.75">
      <c r="A38" t="s">
        <v>456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9" customWidth="1"/>
    <col min="7" max="16384" width="9.125" style="8" customWidth="1"/>
  </cols>
  <sheetData>
    <row r="1" ht="10.5" customHeight="1">
      <c r="D1" s="49"/>
    </row>
    <row r="2" spans="1:6" ht="17.25" customHeight="1" thickBot="1">
      <c r="A2" s="50" t="s">
        <v>36</v>
      </c>
      <c r="B2" s="50"/>
      <c r="C2" s="50"/>
      <c r="D2" s="50"/>
      <c r="E2" s="50"/>
      <c r="F2" s="24" t="s">
        <v>5</v>
      </c>
    </row>
    <row r="3" spans="4:6" ht="13.5" customHeight="1">
      <c r="D3" s="10" t="s">
        <v>35</v>
      </c>
      <c r="E3" s="9"/>
      <c r="F3" s="25" t="s">
        <v>13</v>
      </c>
    </row>
    <row r="4" spans="1:6" ht="12.75" customHeight="1">
      <c r="A4" s="10" t="s">
        <v>455</v>
      </c>
      <c r="B4" s="10"/>
      <c r="C4" s="10"/>
      <c r="D4" s="10"/>
      <c r="E4" s="10" t="s">
        <v>18</v>
      </c>
      <c r="F4" s="26" t="s">
        <v>402</v>
      </c>
    </row>
    <row r="5" spans="1:6" ht="15.75" customHeight="1">
      <c r="A5" s="9" t="s">
        <v>34</v>
      </c>
      <c r="E5" s="1" t="s">
        <v>16</v>
      </c>
      <c r="F5" s="27" t="s">
        <v>38</v>
      </c>
    </row>
    <row r="6" spans="1:6" ht="12" customHeight="1">
      <c r="A6" s="9" t="s">
        <v>285</v>
      </c>
      <c r="E6" s="1" t="s">
        <v>29</v>
      </c>
      <c r="F6" s="26" t="s">
        <v>39</v>
      </c>
    </row>
    <row r="7" spans="1:6" ht="24.75" customHeight="1">
      <c r="A7" s="28" t="s">
        <v>40</v>
      </c>
      <c r="B7" s="182" t="s">
        <v>286</v>
      </c>
      <c r="C7" s="182"/>
      <c r="D7" s="182"/>
      <c r="E7" s="1" t="s">
        <v>17</v>
      </c>
      <c r="F7" s="26" t="s">
        <v>403</v>
      </c>
    </row>
    <row r="8" spans="1:6" ht="13.5" customHeight="1">
      <c r="A8" s="29" t="s">
        <v>23</v>
      </c>
      <c r="F8" s="30"/>
    </row>
    <row r="9" spans="1:6" ht="13.5" customHeight="1" thickBot="1">
      <c r="A9" s="9" t="s">
        <v>1</v>
      </c>
      <c r="F9" s="31" t="s">
        <v>0</v>
      </c>
    </row>
    <row r="10" spans="2:6" ht="13.5" customHeight="1">
      <c r="B10" s="51"/>
      <c r="C10" s="51" t="s">
        <v>24</v>
      </c>
      <c r="F10" s="32"/>
    </row>
    <row r="11" spans="1:6" ht="5.25" customHeight="1">
      <c r="A11" s="52"/>
      <c r="B11" s="52"/>
      <c r="C11" s="53"/>
      <c r="D11" s="54"/>
      <c r="E11" s="54" t="s">
        <v>37</v>
      </c>
      <c r="F11" s="55"/>
    </row>
    <row r="12" spans="1:6" ht="13.5" customHeight="1">
      <c r="A12" s="33"/>
      <c r="B12" s="14" t="s">
        <v>8</v>
      </c>
      <c r="C12" s="2" t="s">
        <v>33</v>
      </c>
      <c r="D12" s="3" t="s">
        <v>26</v>
      </c>
      <c r="E12" s="46"/>
      <c r="F12" s="34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5" t="s">
        <v>4</v>
      </c>
    </row>
    <row r="14" spans="1:6" ht="9.75" customHeight="1">
      <c r="A14" s="33"/>
      <c r="B14" s="14" t="s">
        <v>10</v>
      </c>
      <c r="C14" s="2" t="s">
        <v>31</v>
      </c>
      <c r="D14" s="3" t="s">
        <v>4</v>
      </c>
      <c r="E14" s="3"/>
      <c r="F14" s="35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8" t="s">
        <v>22</v>
      </c>
    </row>
    <row r="16" spans="1:6" s="19" customFormat="1" ht="15.75" customHeight="1">
      <c r="A16" s="111" t="s">
        <v>63</v>
      </c>
      <c r="B16" s="112">
        <v>10</v>
      </c>
      <c r="C16" s="113" t="s">
        <v>64</v>
      </c>
      <c r="D16" s="114">
        <f>D17+D66</f>
        <v>14978600</v>
      </c>
      <c r="E16" s="114">
        <f>E17+E66</f>
        <v>6453503.39</v>
      </c>
      <c r="F16" s="115">
        <f aca="true" t="shared" si="0" ref="F16:F30">D16-E16</f>
        <v>8525096.61</v>
      </c>
    </row>
    <row r="17" spans="1:6" ht="27.75" customHeight="1">
      <c r="A17" s="116" t="s">
        <v>65</v>
      </c>
      <c r="B17" s="117">
        <v>10</v>
      </c>
      <c r="C17" s="118" t="s">
        <v>66</v>
      </c>
      <c r="D17" s="119">
        <f>D18+D23+D34+D42+D49+D56</f>
        <v>7030700</v>
      </c>
      <c r="E17" s="119">
        <f>E18+E23+E34+E42+E49+E56+E63+E60</f>
        <v>4636163.39</v>
      </c>
      <c r="F17" s="120">
        <f t="shared" si="0"/>
        <v>2394536.6100000003</v>
      </c>
    </row>
    <row r="18" spans="1:6" ht="20.25" customHeight="1">
      <c r="A18" s="108" t="s">
        <v>67</v>
      </c>
      <c r="B18" s="109">
        <v>10</v>
      </c>
      <c r="C18" s="110" t="s">
        <v>141</v>
      </c>
      <c r="D18" s="77">
        <f>D19</f>
        <v>890000</v>
      </c>
      <c r="E18" s="77">
        <f>E19</f>
        <v>700743.6499999999</v>
      </c>
      <c r="F18" s="72">
        <f t="shared" si="0"/>
        <v>189256.3500000001</v>
      </c>
    </row>
    <row r="19" spans="1:6" s="19" customFormat="1" ht="15.75" customHeight="1">
      <c r="A19" s="56" t="s">
        <v>41</v>
      </c>
      <c r="B19" s="57">
        <v>10</v>
      </c>
      <c r="C19" s="61" t="s">
        <v>95</v>
      </c>
      <c r="D19" s="58">
        <f>D20</f>
        <v>890000</v>
      </c>
      <c r="E19" s="58">
        <f>E20+E22</f>
        <v>700743.6499999999</v>
      </c>
      <c r="F19" s="45">
        <f t="shared" si="0"/>
        <v>189256.3500000001</v>
      </c>
    </row>
    <row r="20" spans="1:6" ht="93.75" customHeight="1">
      <c r="A20" s="56" t="s">
        <v>68</v>
      </c>
      <c r="B20" s="57">
        <v>10</v>
      </c>
      <c r="C20" s="61" t="s">
        <v>96</v>
      </c>
      <c r="D20" s="58">
        <v>890000</v>
      </c>
      <c r="E20" s="58">
        <v>664234.95</v>
      </c>
      <c r="F20" s="45">
        <f t="shared" si="0"/>
        <v>225765.05000000005</v>
      </c>
    </row>
    <row r="21" spans="1:6" ht="146.25" customHeight="1">
      <c r="A21" s="56" t="s">
        <v>69</v>
      </c>
      <c r="B21" s="57">
        <v>10</v>
      </c>
      <c r="C21" s="61" t="s">
        <v>97</v>
      </c>
      <c r="D21" s="58">
        <v>0</v>
      </c>
      <c r="E21" s="58">
        <v>0</v>
      </c>
      <c r="F21" s="45">
        <f t="shared" si="0"/>
        <v>0</v>
      </c>
    </row>
    <row r="22" spans="1:6" ht="61.5" customHeight="1">
      <c r="A22" s="56" t="s">
        <v>70</v>
      </c>
      <c r="B22" s="57">
        <v>10</v>
      </c>
      <c r="C22" s="61" t="s">
        <v>98</v>
      </c>
      <c r="D22" s="58">
        <v>0</v>
      </c>
      <c r="E22" s="58">
        <v>36508.7</v>
      </c>
      <c r="F22" s="45">
        <f t="shared" si="0"/>
        <v>-36508.7</v>
      </c>
    </row>
    <row r="23" spans="1:6" ht="20.25" customHeight="1">
      <c r="A23" s="108" t="s">
        <v>71</v>
      </c>
      <c r="B23" s="109">
        <v>10</v>
      </c>
      <c r="C23" s="110" t="s">
        <v>142</v>
      </c>
      <c r="D23" s="77">
        <f>D24</f>
        <v>539200</v>
      </c>
      <c r="E23" s="77">
        <f>E24</f>
        <v>505380.52</v>
      </c>
      <c r="F23" s="72">
        <f t="shared" si="0"/>
        <v>33819.47999999998</v>
      </c>
    </row>
    <row r="24" spans="1:6" s="47" customFormat="1" ht="48" customHeight="1">
      <c r="A24" s="56" t="s">
        <v>42</v>
      </c>
      <c r="B24" s="57">
        <v>10</v>
      </c>
      <c r="C24" s="61" t="s">
        <v>99</v>
      </c>
      <c r="D24" s="58">
        <f>D25+D31</f>
        <v>539200</v>
      </c>
      <c r="E24" s="58">
        <f>E25+E31</f>
        <v>505380.52</v>
      </c>
      <c r="F24" s="45">
        <f t="shared" si="0"/>
        <v>33819.47999999998</v>
      </c>
    </row>
    <row r="25" spans="1:6" s="19" customFormat="1" ht="51.75" customHeight="1">
      <c r="A25" s="56" t="s">
        <v>72</v>
      </c>
      <c r="B25" s="57">
        <v>10</v>
      </c>
      <c r="C25" s="61" t="s">
        <v>100</v>
      </c>
      <c r="D25" s="58">
        <f>D26</f>
        <v>264600</v>
      </c>
      <c r="E25" s="58">
        <v>296530.96</v>
      </c>
      <c r="F25" s="45">
        <f t="shared" si="0"/>
        <v>-31930.96000000002</v>
      </c>
    </row>
    <row r="26" spans="1:6" ht="52.5" customHeight="1">
      <c r="A26" s="56" t="s">
        <v>72</v>
      </c>
      <c r="B26" s="57">
        <v>10</v>
      </c>
      <c r="C26" s="61" t="s">
        <v>101</v>
      </c>
      <c r="D26" s="58">
        <v>264600</v>
      </c>
      <c r="E26" s="58">
        <v>201554.92</v>
      </c>
      <c r="F26" s="45">
        <f t="shared" si="0"/>
        <v>63045.07999999999</v>
      </c>
    </row>
    <row r="27" spans="1:6" ht="63.75" customHeight="1">
      <c r="A27" s="56" t="s">
        <v>62</v>
      </c>
      <c r="B27" s="57">
        <v>10</v>
      </c>
      <c r="C27" s="61" t="s">
        <v>383</v>
      </c>
      <c r="D27" s="58">
        <v>0</v>
      </c>
      <c r="E27" s="58">
        <v>69.07</v>
      </c>
      <c r="F27" s="45">
        <f t="shared" si="0"/>
        <v>-69.07</v>
      </c>
    </row>
    <row r="28" spans="1:6" ht="69" customHeight="1">
      <c r="A28" s="56" t="s">
        <v>73</v>
      </c>
      <c r="B28" s="57">
        <v>10</v>
      </c>
      <c r="C28" s="61" t="s">
        <v>102</v>
      </c>
      <c r="D28" s="58">
        <v>0</v>
      </c>
      <c r="E28" s="58">
        <f>E29+E30</f>
        <v>94906.97</v>
      </c>
      <c r="F28" s="45">
        <f t="shared" si="0"/>
        <v>-94906.97</v>
      </c>
    </row>
    <row r="29" spans="1:6" ht="62.25" customHeight="1">
      <c r="A29" s="56" t="s">
        <v>73</v>
      </c>
      <c r="B29" s="57">
        <v>10</v>
      </c>
      <c r="C29" s="61" t="s">
        <v>103</v>
      </c>
      <c r="D29" s="58">
        <v>0</v>
      </c>
      <c r="E29" s="58">
        <v>94103.28</v>
      </c>
      <c r="F29" s="45">
        <f t="shared" si="0"/>
        <v>-94103.28</v>
      </c>
    </row>
    <row r="30" spans="1:6" ht="72.75" customHeight="1">
      <c r="A30" s="56" t="s">
        <v>74</v>
      </c>
      <c r="B30" s="57">
        <v>10</v>
      </c>
      <c r="C30" s="61" t="s">
        <v>370</v>
      </c>
      <c r="D30" s="58">
        <v>0</v>
      </c>
      <c r="E30" s="58">
        <v>803.69</v>
      </c>
      <c r="F30" s="45">
        <f t="shared" si="0"/>
        <v>-803.69</v>
      </c>
    </row>
    <row r="31" spans="1:6" ht="25.5" customHeight="1">
      <c r="A31" s="56" t="s">
        <v>61</v>
      </c>
      <c r="B31" s="57">
        <v>10</v>
      </c>
      <c r="C31" s="61" t="s">
        <v>104</v>
      </c>
      <c r="D31" s="58">
        <f>D32</f>
        <v>274600</v>
      </c>
      <c r="E31" s="58">
        <f>E32+E33</f>
        <v>208849.56</v>
      </c>
      <c r="F31" s="45">
        <f>F32</f>
        <v>64262.44</v>
      </c>
    </row>
    <row r="32" spans="1:6" ht="25.5" customHeight="1">
      <c r="A32" s="56" t="s">
        <v>61</v>
      </c>
      <c r="B32" s="57">
        <v>10</v>
      </c>
      <c r="C32" s="61" t="s">
        <v>105</v>
      </c>
      <c r="D32" s="58">
        <v>274600</v>
      </c>
      <c r="E32" s="58">
        <v>210337.56</v>
      </c>
      <c r="F32" s="45">
        <f aca="true" t="shared" si="1" ref="F32:F44">D32-E32</f>
        <v>64262.44</v>
      </c>
    </row>
    <row r="33" spans="1:6" ht="25.5" customHeight="1">
      <c r="A33" s="56" t="s">
        <v>288</v>
      </c>
      <c r="B33" s="57">
        <v>10</v>
      </c>
      <c r="C33" s="61" t="s">
        <v>287</v>
      </c>
      <c r="D33" s="58">
        <v>0</v>
      </c>
      <c r="E33" s="58">
        <v>-1488</v>
      </c>
      <c r="F33" s="45">
        <f t="shared" si="1"/>
        <v>1488</v>
      </c>
    </row>
    <row r="34" spans="1:6" s="47" customFormat="1" ht="22.5" customHeight="1">
      <c r="A34" s="108" t="s">
        <v>75</v>
      </c>
      <c r="B34" s="109">
        <v>10</v>
      </c>
      <c r="C34" s="110" t="s">
        <v>143</v>
      </c>
      <c r="D34" s="77">
        <f>D35+D37</f>
        <v>3831500</v>
      </c>
      <c r="E34" s="77">
        <f>E35+E37</f>
        <v>2263221.3899999997</v>
      </c>
      <c r="F34" s="72">
        <f t="shared" si="1"/>
        <v>1568278.6100000003</v>
      </c>
    </row>
    <row r="35" spans="1:6" s="47" customFormat="1" ht="25.5" customHeight="1">
      <c r="A35" s="56" t="s">
        <v>44</v>
      </c>
      <c r="B35" s="57">
        <v>10</v>
      </c>
      <c r="C35" s="61" t="s">
        <v>106</v>
      </c>
      <c r="D35" s="58">
        <f>D36</f>
        <v>431500</v>
      </c>
      <c r="E35" s="58">
        <f>E36</f>
        <v>153289.3</v>
      </c>
      <c r="F35" s="45">
        <f t="shared" si="1"/>
        <v>278210.7</v>
      </c>
    </row>
    <row r="36" spans="1:6" ht="61.5" customHeight="1">
      <c r="A36" s="56" t="s">
        <v>45</v>
      </c>
      <c r="B36" s="57">
        <v>10</v>
      </c>
      <c r="C36" s="61" t="s">
        <v>107</v>
      </c>
      <c r="D36" s="58">
        <v>431500</v>
      </c>
      <c r="E36" s="58">
        <v>153289.3</v>
      </c>
      <c r="F36" s="45">
        <f t="shared" si="1"/>
        <v>278210.7</v>
      </c>
    </row>
    <row r="37" spans="1:6" s="19" customFormat="1" ht="15.75" customHeight="1">
      <c r="A37" s="56" t="s">
        <v>46</v>
      </c>
      <c r="B37" s="57">
        <v>10</v>
      </c>
      <c r="C37" s="61" t="s">
        <v>108</v>
      </c>
      <c r="D37" s="58">
        <f>D38+D40</f>
        <v>3400000</v>
      </c>
      <c r="E37" s="58">
        <f>E38+E40</f>
        <v>2109932.09</v>
      </c>
      <c r="F37" s="45">
        <f t="shared" si="1"/>
        <v>1290067.9100000001</v>
      </c>
    </row>
    <row r="38" spans="1:6" ht="59.25" customHeight="1">
      <c r="A38" s="56" t="s">
        <v>47</v>
      </c>
      <c r="B38" s="57">
        <v>10</v>
      </c>
      <c r="C38" s="61" t="s">
        <v>109</v>
      </c>
      <c r="D38" s="58">
        <f>D39</f>
        <v>3280000</v>
      </c>
      <c r="E38" s="58">
        <f>E39</f>
        <v>1995672.78</v>
      </c>
      <c r="F38" s="45">
        <f t="shared" si="1"/>
        <v>1284327.22</v>
      </c>
    </row>
    <row r="39" spans="1:6" ht="96.75" customHeight="1">
      <c r="A39" s="56" t="s">
        <v>48</v>
      </c>
      <c r="B39" s="57">
        <v>10</v>
      </c>
      <c r="C39" s="61" t="s">
        <v>110</v>
      </c>
      <c r="D39" s="58">
        <v>3280000</v>
      </c>
      <c r="E39" s="58">
        <v>1995672.78</v>
      </c>
      <c r="F39" s="45">
        <f t="shared" si="1"/>
        <v>1284327.22</v>
      </c>
    </row>
    <row r="40" spans="1:6" ht="62.25" customHeight="1">
      <c r="A40" s="56" t="s">
        <v>49</v>
      </c>
      <c r="B40" s="57">
        <v>10</v>
      </c>
      <c r="C40" s="61" t="s">
        <v>111</v>
      </c>
      <c r="D40" s="58">
        <f>D41</f>
        <v>120000</v>
      </c>
      <c r="E40" s="58">
        <f>E41</f>
        <v>114259.31</v>
      </c>
      <c r="F40" s="45">
        <f t="shared" si="1"/>
        <v>5740.690000000002</v>
      </c>
    </row>
    <row r="41" spans="1:6" ht="89.25" customHeight="1">
      <c r="A41" s="56" t="s">
        <v>50</v>
      </c>
      <c r="B41" s="57">
        <v>10</v>
      </c>
      <c r="C41" s="61" t="s">
        <v>112</v>
      </c>
      <c r="D41" s="58">
        <v>120000</v>
      </c>
      <c r="E41" s="58">
        <v>114259.31</v>
      </c>
      <c r="F41" s="45">
        <f t="shared" si="1"/>
        <v>5740.690000000002</v>
      </c>
    </row>
    <row r="42" spans="1:6" ht="23.25" customHeight="1">
      <c r="A42" s="108" t="s">
        <v>76</v>
      </c>
      <c r="B42" s="109">
        <v>10</v>
      </c>
      <c r="C42" s="110" t="s">
        <v>144</v>
      </c>
      <c r="D42" s="77">
        <f>D43</f>
        <v>20000</v>
      </c>
      <c r="E42" s="77">
        <f>E43</f>
        <v>25146.33</v>
      </c>
      <c r="F42" s="72">
        <f t="shared" si="1"/>
        <v>-5146.330000000002</v>
      </c>
    </row>
    <row r="43" spans="1:6" ht="57" customHeight="1">
      <c r="A43" s="56" t="s">
        <v>77</v>
      </c>
      <c r="B43" s="57">
        <v>10</v>
      </c>
      <c r="C43" s="61" t="s">
        <v>113</v>
      </c>
      <c r="D43" s="58">
        <f>D44</f>
        <v>20000</v>
      </c>
      <c r="E43" s="58">
        <f>E44</f>
        <v>25146.33</v>
      </c>
      <c r="F43" s="45">
        <f t="shared" si="1"/>
        <v>-5146.330000000002</v>
      </c>
    </row>
    <row r="44" spans="1:6" ht="67.5" customHeight="1">
      <c r="A44" s="56" t="s">
        <v>78</v>
      </c>
      <c r="B44" s="57">
        <v>10</v>
      </c>
      <c r="C44" s="61" t="s">
        <v>114</v>
      </c>
      <c r="D44" s="58">
        <v>20000</v>
      </c>
      <c r="E44" s="58">
        <v>25146.33</v>
      </c>
      <c r="F44" s="45">
        <f t="shared" si="1"/>
        <v>-5146.330000000002</v>
      </c>
    </row>
    <row r="45" spans="1:6" s="19" customFormat="1" ht="47.25" customHeight="1">
      <c r="A45" s="108" t="s">
        <v>79</v>
      </c>
      <c r="B45" s="109">
        <v>10</v>
      </c>
      <c r="C45" s="110" t="s">
        <v>145</v>
      </c>
      <c r="D45" s="77" t="s">
        <v>284</v>
      </c>
      <c r="E45" s="77" t="s">
        <v>284</v>
      </c>
      <c r="F45" s="72" t="s">
        <v>284</v>
      </c>
    </row>
    <row r="46" spans="1:6" ht="16.5" customHeight="1">
      <c r="A46" s="56" t="s">
        <v>43</v>
      </c>
      <c r="B46" s="57">
        <v>10</v>
      </c>
      <c r="C46" s="61" t="s">
        <v>115</v>
      </c>
      <c r="D46" s="58" t="s">
        <v>284</v>
      </c>
      <c r="E46" s="58" t="s">
        <v>284</v>
      </c>
      <c r="F46" s="45" t="s">
        <v>284</v>
      </c>
    </row>
    <row r="47" spans="1:6" ht="36" customHeight="1">
      <c r="A47" s="56" t="s">
        <v>80</v>
      </c>
      <c r="B47" s="57">
        <v>10</v>
      </c>
      <c r="C47" s="61" t="s">
        <v>116</v>
      </c>
      <c r="D47" s="58" t="s">
        <v>284</v>
      </c>
      <c r="E47" s="58" t="s">
        <v>284</v>
      </c>
      <c r="F47" s="45" t="s">
        <v>284</v>
      </c>
    </row>
    <row r="48" spans="1:6" s="19" customFormat="1" ht="51" customHeight="1">
      <c r="A48" s="56" t="s">
        <v>81</v>
      </c>
      <c r="B48" s="57">
        <v>10</v>
      </c>
      <c r="C48" s="61" t="s">
        <v>117</v>
      </c>
      <c r="D48" s="58" t="s">
        <v>284</v>
      </c>
      <c r="E48" s="58" t="s">
        <v>284</v>
      </c>
      <c r="F48" s="45" t="s">
        <v>284</v>
      </c>
    </row>
    <row r="49" spans="1:6" ht="54.75" customHeight="1">
      <c r="A49" s="108" t="s">
        <v>82</v>
      </c>
      <c r="B49" s="109">
        <v>10</v>
      </c>
      <c r="C49" s="110" t="s">
        <v>118</v>
      </c>
      <c r="D49" s="77">
        <f>D50</f>
        <v>1600000</v>
      </c>
      <c r="E49" s="77">
        <f>E50</f>
        <v>1069367.17</v>
      </c>
      <c r="F49" s="72">
        <f aca="true" t="shared" si="2" ref="F49:F62">D49-E49</f>
        <v>530632.8300000001</v>
      </c>
    </row>
    <row r="50" spans="1:6" ht="122.25" customHeight="1">
      <c r="A50" s="56" t="s">
        <v>83</v>
      </c>
      <c r="B50" s="57">
        <v>10</v>
      </c>
      <c r="C50" s="61" t="s">
        <v>119</v>
      </c>
      <c r="D50" s="58">
        <f>D51+D53+D55</f>
        <v>1600000</v>
      </c>
      <c r="E50" s="58">
        <f>E51+E53+E55</f>
        <v>1069367.17</v>
      </c>
      <c r="F50" s="45">
        <f t="shared" si="2"/>
        <v>530632.8300000001</v>
      </c>
    </row>
    <row r="51" spans="1:6" ht="81.75" customHeight="1">
      <c r="A51" s="56" t="s">
        <v>84</v>
      </c>
      <c r="B51" s="57">
        <v>10</v>
      </c>
      <c r="C51" s="61" t="s">
        <v>120</v>
      </c>
      <c r="D51" s="58">
        <f>D52</f>
        <v>1400000</v>
      </c>
      <c r="E51" s="58">
        <f>E52</f>
        <v>994117.94</v>
      </c>
      <c r="F51" s="45">
        <f t="shared" si="2"/>
        <v>405882.06000000006</v>
      </c>
    </row>
    <row r="52" spans="1:6" s="19" customFormat="1" ht="96" customHeight="1">
      <c r="A52" s="56" t="s">
        <v>85</v>
      </c>
      <c r="B52" s="57">
        <v>10</v>
      </c>
      <c r="C52" s="61" t="s">
        <v>121</v>
      </c>
      <c r="D52" s="58">
        <v>1400000</v>
      </c>
      <c r="E52" s="58">
        <v>994117.94</v>
      </c>
      <c r="F52" s="45">
        <f t="shared" si="2"/>
        <v>405882.06000000006</v>
      </c>
    </row>
    <row r="53" spans="1:6" ht="117" customHeight="1">
      <c r="A53" s="56" t="s">
        <v>58</v>
      </c>
      <c r="B53" s="57">
        <v>10</v>
      </c>
      <c r="C53" s="61" t="s">
        <v>122</v>
      </c>
      <c r="D53" s="58">
        <v>200000</v>
      </c>
      <c r="E53" s="58">
        <f>E54</f>
        <v>75249.23</v>
      </c>
      <c r="F53" s="45">
        <f t="shared" si="2"/>
        <v>124750.77</v>
      </c>
    </row>
    <row r="54" spans="1:6" ht="93" customHeight="1">
      <c r="A54" s="56" t="s">
        <v>86</v>
      </c>
      <c r="B54" s="57">
        <v>10</v>
      </c>
      <c r="C54" s="61" t="s">
        <v>123</v>
      </c>
      <c r="D54" s="58">
        <v>200000</v>
      </c>
      <c r="E54" s="58">
        <v>75249.23</v>
      </c>
      <c r="F54" s="45">
        <f t="shared" si="2"/>
        <v>124750.77</v>
      </c>
    </row>
    <row r="55" spans="1:6" ht="93" customHeight="1">
      <c r="A55" s="56" t="s">
        <v>86</v>
      </c>
      <c r="B55" s="57">
        <v>10</v>
      </c>
      <c r="C55" s="61" t="s">
        <v>308</v>
      </c>
      <c r="D55" s="58">
        <v>0</v>
      </c>
      <c r="E55" s="58">
        <v>0</v>
      </c>
      <c r="F55" s="45">
        <f t="shared" si="2"/>
        <v>0</v>
      </c>
    </row>
    <row r="56" spans="1:6" ht="42" customHeight="1">
      <c r="A56" s="108" t="s">
        <v>87</v>
      </c>
      <c r="B56" s="109">
        <v>10</v>
      </c>
      <c r="C56" s="110" t="s">
        <v>124</v>
      </c>
      <c r="D56" s="77">
        <f aca="true" t="shared" si="3" ref="D56:E61">D57</f>
        <v>150000</v>
      </c>
      <c r="E56" s="77">
        <f t="shared" si="3"/>
        <v>27504.33</v>
      </c>
      <c r="F56" s="72">
        <f t="shared" si="2"/>
        <v>122495.67</v>
      </c>
    </row>
    <row r="57" spans="1:6" ht="69.75" customHeight="1">
      <c r="A57" s="56" t="s">
        <v>88</v>
      </c>
      <c r="B57" s="57">
        <v>10</v>
      </c>
      <c r="C57" s="61" t="s">
        <v>125</v>
      </c>
      <c r="D57" s="58">
        <f t="shared" si="3"/>
        <v>150000</v>
      </c>
      <c r="E57" s="58">
        <f t="shared" si="3"/>
        <v>27504.33</v>
      </c>
      <c r="F57" s="45">
        <f t="shared" si="2"/>
        <v>122495.67</v>
      </c>
    </row>
    <row r="58" spans="1:6" ht="50.25" customHeight="1">
      <c r="A58" s="56" t="s">
        <v>89</v>
      </c>
      <c r="B58" s="57">
        <v>10</v>
      </c>
      <c r="C58" s="61" t="s">
        <v>126</v>
      </c>
      <c r="D58" s="58">
        <f t="shared" si="3"/>
        <v>150000</v>
      </c>
      <c r="E58" s="58">
        <f t="shared" si="3"/>
        <v>27504.33</v>
      </c>
      <c r="F58" s="45">
        <f t="shared" si="2"/>
        <v>122495.67</v>
      </c>
    </row>
    <row r="59" spans="1:6" ht="61.5" customHeight="1">
      <c r="A59" s="56" t="s">
        <v>51</v>
      </c>
      <c r="B59" s="57">
        <v>10</v>
      </c>
      <c r="C59" s="61" t="s">
        <v>127</v>
      </c>
      <c r="D59" s="58">
        <v>150000</v>
      </c>
      <c r="E59" s="58">
        <v>27504.33</v>
      </c>
      <c r="F59" s="45">
        <f t="shared" si="2"/>
        <v>122495.67</v>
      </c>
    </row>
    <row r="60" spans="1:6" ht="22.5" customHeight="1">
      <c r="A60" s="108" t="s">
        <v>391</v>
      </c>
      <c r="B60" s="109">
        <v>10</v>
      </c>
      <c r="C60" s="110" t="s">
        <v>392</v>
      </c>
      <c r="D60" s="77">
        <f t="shared" si="3"/>
        <v>0</v>
      </c>
      <c r="E60" s="77">
        <f t="shared" si="3"/>
        <v>26800</v>
      </c>
      <c r="F60" s="45">
        <f t="shared" si="2"/>
        <v>-26800</v>
      </c>
    </row>
    <row r="61" spans="1:6" ht="31.5" customHeight="1">
      <c r="A61" s="56" t="s">
        <v>393</v>
      </c>
      <c r="B61" s="57">
        <v>10</v>
      </c>
      <c r="C61" s="61" t="s">
        <v>395</v>
      </c>
      <c r="D61" s="58">
        <f t="shared" si="3"/>
        <v>0</v>
      </c>
      <c r="E61" s="58">
        <f t="shared" si="3"/>
        <v>26800</v>
      </c>
      <c r="F61" s="45">
        <f t="shared" si="2"/>
        <v>-26800</v>
      </c>
    </row>
    <row r="62" spans="1:6" ht="72" customHeight="1">
      <c r="A62" s="56" t="s">
        <v>394</v>
      </c>
      <c r="B62" s="57">
        <v>10</v>
      </c>
      <c r="C62" s="61" t="s">
        <v>396</v>
      </c>
      <c r="D62" s="58">
        <v>0</v>
      </c>
      <c r="E62" s="58">
        <v>26800</v>
      </c>
      <c r="F62" s="45">
        <f t="shared" si="2"/>
        <v>-26800</v>
      </c>
    </row>
    <row r="63" spans="1:6" ht="22.5" customHeight="1">
      <c r="A63" s="108" t="s">
        <v>90</v>
      </c>
      <c r="B63" s="109">
        <v>10</v>
      </c>
      <c r="C63" s="110" t="s">
        <v>128</v>
      </c>
      <c r="D63" s="77">
        <v>0</v>
      </c>
      <c r="E63" s="77">
        <f>E64</f>
        <v>18000</v>
      </c>
      <c r="F63" s="72">
        <f>F64</f>
        <v>-18000</v>
      </c>
    </row>
    <row r="64" spans="1:6" ht="18.75" customHeight="1">
      <c r="A64" s="56" t="s">
        <v>59</v>
      </c>
      <c r="B64" s="57">
        <v>10</v>
      </c>
      <c r="C64" s="61" t="s">
        <v>129</v>
      </c>
      <c r="D64" s="58">
        <v>0</v>
      </c>
      <c r="E64" s="58">
        <f>E65</f>
        <v>18000</v>
      </c>
      <c r="F64" s="45">
        <f>F65</f>
        <v>-18000</v>
      </c>
    </row>
    <row r="65" spans="1:6" s="19" customFormat="1" ht="22.5" customHeight="1">
      <c r="A65" s="56" t="s">
        <v>60</v>
      </c>
      <c r="B65" s="57">
        <v>10</v>
      </c>
      <c r="C65" s="61" t="s">
        <v>130</v>
      </c>
      <c r="D65" s="58">
        <v>0</v>
      </c>
      <c r="E65" s="58">
        <v>18000</v>
      </c>
      <c r="F65" s="45">
        <f aca="true" t="shared" si="4" ref="F65:F78">D65-E65</f>
        <v>-18000</v>
      </c>
    </row>
    <row r="66" spans="1:6" ht="21.75" customHeight="1">
      <c r="A66" s="108" t="s">
        <v>91</v>
      </c>
      <c r="B66" s="109">
        <v>10</v>
      </c>
      <c r="C66" s="110" t="s">
        <v>132</v>
      </c>
      <c r="D66" s="77">
        <f>D67</f>
        <v>7947900</v>
      </c>
      <c r="E66" s="77">
        <f>E67</f>
        <v>1817340</v>
      </c>
      <c r="F66" s="72">
        <f t="shared" si="4"/>
        <v>6130560</v>
      </c>
    </row>
    <row r="67" spans="1:6" ht="45.75" customHeight="1">
      <c r="A67" s="56" t="s">
        <v>92</v>
      </c>
      <c r="B67" s="57">
        <v>10</v>
      </c>
      <c r="C67" s="61" t="s">
        <v>131</v>
      </c>
      <c r="D67" s="58">
        <f>D71+D76+D68</f>
        <v>7947900</v>
      </c>
      <c r="E67" s="58">
        <f>E71+E76+E68</f>
        <v>1817340</v>
      </c>
      <c r="F67" s="58">
        <f>F71+F76+F68</f>
        <v>6130560</v>
      </c>
    </row>
    <row r="68" spans="1:6" ht="34.5" customHeight="1">
      <c r="A68" s="56" t="s">
        <v>310</v>
      </c>
      <c r="B68" s="57">
        <v>10</v>
      </c>
      <c r="C68" s="61" t="s">
        <v>309</v>
      </c>
      <c r="D68" s="58">
        <f>D69</f>
        <v>831600</v>
      </c>
      <c r="E68" s="58">
        <f>E69</f>
        <v>785500</v>
      </c>
      <c r="F68" s="45">
        <f t="shared" si="4"/>
        <v>46100</v>
      </c>
    </row>
    <row r="69" spans="1:6" s="19" customFormat="1" ht="26.25" customHeight="1">
      <c r="A69" s="56" t="s">
        <v>312</v>
      </c>
      <c r="B69" s="57">
        <v>10</v>
      </c>
      <c r="C69" s="61" t="s">
        <v>311</v>
      </c>
      <c r="D69" s="58">
        <f>D70</f>
        <v>831600</v>
      </c>
      <c r="E69" s="58">
        <f>E70</f>
        <v>785500</v>
      </c>
      <c r="F69" s="45">
        <f t="shared" si="4"/>
        <v>46100</v>
      </c>
    </row>
    <row r="70" spans="1:6" ht="38.25" customHeight="1">
      <c r="A70" s="56" t="s">
        <v>314</v>
      </c>
      <c r="B70" s="57">
        <v>10</v>
      </c>
      <c r="C70" s="61" t="s">
        <v>313</v>
      </c>
      <c r="D70" s="58">
        <v>831600</v>
      </c>
      <c r="E70" s="58">
        <v>785500</v>
      </c>
      <c r="F70" s="45">
        <f t="shared" si="4"/>
        <v>46100</v>
      </c>
    </row>
    <row r="71" spans="1:6" ht="34.5" customHeight="1">
      <c r="A71" s="56" t="s">
        <v>52</v>
      </c>
      <c r="B71" s="57">
        <v>10</v>
      </c>
      <c r="C71" s="61" t="s">
        <v>133</v>
      </c>
      <c r="D71" s="58">
        <f>D72+D74</f>
        <v>149500</v>
      </c>
      <c r="E71" s="58">
        <f>E72+E74</f>
        <v>149500</v>
      </c>
      <c r="F71" s="45">
        <f t="shared" si="4"/>
        <v>0</v>
      </c>
    </row>
    <row r="72" spans="1:6" s="19" customFormat="1" ht="48.75" customHeight="1">
      <c r="A72" s="56" t="s">
        <v>93</v>
      </c>
      <c r="B72" s="57">
        <v>10</v>
      </c>
      <c r="C72" s="61" t="s">
        <v>134</v>
      </c>
      <c r="D72" s="58">
        <v>149300</v>
      </c>
      <c r="E72" s="58">
        <f>E73</f>
        <v>149300</v>
      </c>
      <c r="F72" s="45">
        <f t="shared" si="4"/>
        <v>0</v>
      </c>
    </row>
    <row r="73" spans="1:6" ht="50.25" customHeight="1">
      <c r="A73" s="56" t="s">
        <v>53</v>
      </c>
      <c r="B73" s="57">
        <v>10</v>
      </c>
      <c r="C73" s="61" t="s">
        <v>135</v>
      </c>
      <c r="D73" s="58">
        <v>149300</v>
      </c>
      <c r="E73" s="58">
        <v>149300</v>
      </c>
      <c r="F73" s="45">
        <f t="shared" si="4"/>
        <v>0</v>
      </c>
    </row>
    <row r="74" spans="1:6" ht="43.5" customHeight="1">
      <c r="A74" s="56" t="s">
        <v>57</v>
      </c>
      <c r="B74" s="57">
        <v>10</v>
      </c>
      <c r="C74" s="61" t="s">
        <v>136</v>
      </c>
      <c r="D74" s="58">
        <v>200</v>
      </c>
      <c r="E74" s="58">
        <v>200</v>
      </c>
      <c r="F74" s="45">
        <f t="shared" si="4"/>
        <v>0</v>
      </c>
    </row>
    <row r="75" spans="1:6" ht="50.25" customHeight="1">
      <c r="A75" s="56" t="s">
        <v>94</v>
      </c>
      <c r="B75" s="57">
        <v>10</v>
      </c>
      <c r="C75" s="61" t="s">
        <v>137</v>
      </c>
      <c r="D75" s="58">
        <v>200</v>
      </c>
      <c r="E75" s="58">
        <v>200</v>
      </c>
      <c r="F75" s="45">
        <f t="shared" si="4"/>
        <v>0</v>
      </c>
    </row>
    <row r="76" spans="1:6" ht="21" customHeight="1">
      <c r="A76" s="56" t="s">
        <v>54</v>
      </c>
      <c r="B76" s="57">
        <v>10</v>
      </c>
      <c r="C76" s="61" t="s">
        <v>138</v>
      </c>
      <c r="D76" s="58">
        <f>D77</f>
        <v>6966800</v>
      </c>
      <c r="E76" s="58">
        <f>E77</f>
        <v>882340</v>
      </c>
      <c r="F76" s="45">
        <f t="shared" si="4"/>
        <v>6084460</v>
      </c>
    </row>
    <row r="77" spans="1:6" ht="27.75" customHeight="1">
      <c r="A77" s="56" t="s">
        <v>55</v>
      </c>
      <c r="B77" s="57">
        <v>10</v>
      </c>
      <c r="C77" s="61" t="s">
        <v>139</v>
      </c>
      <c r="D77" s="58">
        <f>D78</f>
        <v>6966800</v>
      </c>
      <c r="E77" s="58">
        <f>E78</f>
        <v>882340</v>
      </c>
      <c r="F77" s="45">
        <f t="shared" si="4"/>
        <v>6084460</v>
      </c>
    </row>
    <row r="78" spans="1:6" ht="30.75" customHeight="1">
      <c r="A78" s="56" t="s">
        <v>56</v>
      </c>
      <c r="B78" s="57">
        <v>10</v>
      </c>
      <c r="C78" s="61" t="s">
        <v>140</v>
      </c>
      <c r="D78" s="58">
        <v>6966800</v>
      </c>
      <c r="E78" s="58">
        <v>882340</v>
      </c>
      <c r="F78" s="45">
        <f t="shared" si="4"/>
        <v>6084460</v>
      </c>
    </row>
    <row r="79" spans="1:6" ht="22.5" customHeight="1">
      <c r="A79" s="18" t="s">
        <v>146</v>
      </c>
      <c r="B79" s="36"/>
      <c r="C79" s="11" t="s">
        <v>147</v>
      </c>
      <c r="D79" s="12"/>
      <c r="E79" s="5"/>
      <c r="F79" s="6"/>
    </row>
    <row r="80" spans="1:6" ht="15.75" customHeight="1">
      <c r="A80" s="18" t="s">
        <v>148</v>
      </c>
      <c r="B80" s="36"/>
      <c r="C80" s="11" t="s">
        <v>147</v>
      </c>
      <c r="D80" s="12">
        <f>D16</f>
        <v>14978600</v>
      </c>
      <c r="E80" s="12">
        <f>E16</f>
        <v>6453503.39</v>
      </c>
      <c r="F80" s="12">
        <f>F16</f>
        <v>8525096.61</v>
      </c>
    </row>
    <row r="81" spans="1:6" ht="22.5" customHeight="1" hidden="1">
      <c r="A81" s="18"/>
      <c r="B81" s="36"/>
      <c r="C81" s="11"/>
      <c r="D81" s="12"/>
      <c r="E81" s="5"/>
      <c r="F81" s="12"/>
    </row>
    <row r="82" spans="1:6" ht="24.75" customHeight="1" hidden="1">
      <c r="A82" s="18"/>
      <c r="B82" s="36"/>
      <c r="C82" s="11"/>
      <c r="D82" s="12"/>
      <c r="E82" s="5"/>
      <c r="F82" s="12"/>
    </row>
    <row r="83" spans="1:6" ht="18" customHeight="1" hidden="1">
      <c r="A83" s="37"/>
      <c r="B83" s="38"/>
      <c r="C83" s="39"/>
      <c r="D83" s="23"/>
      <c r="E83" s="23"/>
      <c r="F83" s="40"/>
    </row>
    <row r="84" spans="1:6" ht="35.25" customHeight="1" hidden="1">
      <c r="A84" s="41"/>
      <c r="B84" s="42"/>
      <c r="C84" s="43"/>
      <c r="D84" s="44"/>
      <c r="E84" s="45"/>
      <c r="F84" s="45"/>
    </row>
    <row r="85" spans="1:6" ht="45" customHeight="1" hidden="1">
      <c r="A85" s="41"/>
      <c r="B85" s="42"/>
      <c r="C85" s="43"/>
      <c r="D85" s="44"/>
      <c r="E85" s="45"/>
      <c r="F85" s="45"/>
    </row>
    <row r="86" ht="10.5" customHeight="1"/>
    <row r="88" ht="11.25" customHeight="1"/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showGridLines="0" zoomScalePageLayoutView="0" workbookViewId="0" topLeftCell="A1">
      <selection activeCell="D38" sqref="D38"/>
    </sheetView>
  </sheetViews>
  <sheetFormatPr defaultColWidth="9.00390625" defaultRowHeight="12.75"/>
  <cols>
    <col min="1" max="1" width="26.125" style="91" customWidth="1"/>
    <col min="2" max="2" width="5.25390625" style="8" customWidth="1"/>
    <col min="3" max="3" width="22.125" style="66" customWidth="1"/>
    <col min="4" max="4" width="14.875" style="17" customWidth="1"/>
    <col min="5" max="5" width="12.25390625" style="17" customWidth="1"/>
    <col min="6" max="6" width="12.625" style="166" customWidth="1"/>
    <col min="7" max="7" width="15.375" style="8" customWidth="1"/>
    <col min="8" max="16384" width="9.125" style="8" customWidth="1"/>
  </cols>
  <sheetData>
    <row r="1" spans="2:6" ht="14.25" customHeight="1">
      <c r="B1" s="67" t="s">
        <v>20</v>
      </c>
      <c r="C1" s="34"/>
      <c r="E1" s="100" t="s">
        <v>15</v>
      </c>
      <c r="F1" s="145"/>
    </row>
    <row r="2" spans="1:6" ht="9" customHeight="1">
      <c r="A2" s="92"/>
      <c r="B2" s="13"/>
      <c r="C2" s="65"/>
      <c r="D2" s="101"/>
      <c r="E2" s="101"/>
      <c r="F2" s="146"/>
    </row>
    <row r="3" spans="1:6" ht="12.75">
      <c r="A3" s="93"/>
      <c r="B3" s="14" t="s">
        <v>8</v>
      </c>
      <c r="C3" s="14" t="s">
        <v>7</v>
      </c>
      <c r="D3" s="102" t="s">
        <v>28</v>
      </c>
      <c r="E3" s="103"/>
      <c r="F3" s="147" t="s">
        <v>3</v>
      </c>
    </row>
    <row r="4" spans="1:6" ht="12.75">
      <c r="A4" s="93" t="s">
        <v>6</v>
      </c>
      <c r="B4" s="14" t="s">
        <v>9</v>
      </c>
      <c r="C4" s="2" t="s">
        <v>32</v>
      </c>
      <c r="D4" s="102" t="s">
        <v>27</v>
      </c>
      <c r="E4" s="104" t="s">
        <v>19</v>
      </c>
      <c r="F4" s="148" t="s">
        <v>4</v>
      </c>
    </row>
    <row r="5" spans="1:6" ht="11.25" customHeight="1">
      <c r="A5" s="93"/>
      <c r="B5" s="14" t="s">
        <v>10</v>
      </c>
      <c r="C5" s="14" t="s">
        <v>31</v>
      </c>
      <c r="D5" s="102" t="s">
        <v>4</v>
      </c>
      <c r="E5" s="102"/>
      <c r="F5" s="149"/>
    </row>
    <row r="6" spans="1:6" ht="13.5" thickBot="1">
      <c r="A6" s="94">
        <v>1</v>
      </c>
      <c r="B6" s="59">
        <v>2</v>
      </c>
      <c r="C6" s="59">
        <v>3</v>
      </c>
      <c r="D6" s="105" t="s">
        <v>2</v>
      </c>
      <c r="E6" s="105" t="s">
        <v>21</v>
      </c>
      <c r="F6" s="150" t="s">
        <v>22</v>
      </c>
    </row>
    <row r="7" spans="1:7" s="123" customFormat="1" ht="15" customHeight="1" thickBot="1">
      <c r="A7" s="124" t="s">
        <v>149</v>
      </c>
      <c r="B7" s="125">
        <v>200</v>
      </c>
      <c r="C7" s="126" t="s">
        <v>150</v>
      </c>
      <c r="D7" s="127">
        <f>D9+D69+D77+D85+D98+D135+D154+D160+D134+D165+D100</f>
        <v>15178915.77</v>
      </c>
      <c r="E7" s="127">
        <f>E9+E69+E77+E85+E98+E135+E154+E160+E134+E165+E100</f>
        <v>7704800.42</v>
      </c>
      <c r="F7" s="151">
        <f>D7-E7</f>
        <v>7474115.35</v>
      </c>
      <c r="G7" s="122"/>
    </row>
    <row r="8" spans="1:7" ht="26.25" customHeight="1" thickBot="1">
      <c r="A8" s="133" t="s">
        <v>289</v>
      </c>
      <c r="B8" s="134"/>
      <c r="C8" s="135" t="s">
        <v>152</v>
      </c>
      <c r="D8" s="136">
        <f>D7</f>
        <v>15178915.77</v>
      </c>
      <c r="E8" s="136">
        <f>E7</f>
        <v>7704800.42</v>
      </c>
      <c r="F8" s="152">
        <f>D8-E8</f>
        <v>7474115.35</v>
      </c>
      <c r="G8" s="17"/>
    </row>
    <row r="9" spans="1:6" ht="22.5" customHeight="1" thickBot="1">
      <c r="A9" s="129" t="s">
        <v>238</v>
      </c>
      <c r="B9" s="130">
        <v>200</v>
      </c>
      <c r="C9" s="131" t="s">
        <v>153</v>
      </c>
      <c r="D9" s="132">
        <f>D10+D20+D49</f>
        <v>4001041.77</v>
      </c>
      <c r="E9" s="132">
        <f>E10+E20+E49</f>
        <v>3638932.7199999997</v>
      </c>
      <c r="F9" s="153">
        <f>D9-E9</f>
        <v>362109.0500000003</v>
      </c>
    </row>
    <row r="10" spans="1:6" ht="42" customHeight="1">
      <c r="A10" s="95" t="s">
        <v>151</v>
      </c>
      <c r="B10" s="57">
        <v>200</v>
      </c>
      <c r="C10" s="61" t="s">
        <v>154</v>
      </c>
      <c r="D10" s="58">
        <f aca="true" t="shared" si="0" ref="D10:F11">D11</f>
        <v>650000</v>
      </c>
      <c r="E10" s="58">
        <f t="shared" si="0"/>
        <v>608215.67</v>
      </c>
      <c r="F10" s="154">
        <f t="shared" si="0"/>
        <v>41784.33000000001</v>
      </c>
    </row>
    <row r="11" spans="1:6" ht="47.25" customHeight="1">
      <c r="A11" s="87" t="s">
        <v>262</v>
      </c>
      <c r="B11" s="57"/>
      <c r="C11" s="61" t="s">
        <v>246</v>
      </c>
      <c r="D11" s="58">
        <f t="shared" si="0"/>
        <v>650000</v>
      </c>
      <c r="E11" s="58">
        <f t="shared" si="0"/>
        <v>608215.67</v>
      </c>
      <c r="F11" s="154">
        <f t="shared" si="0"/>
        <v>41784.33000000001</v>
      </c>
    </row>
    <row r="12" spans="1:7" ht="23.25" customHeight="1">
      <c r="A12" s="88" t="s">
        <v>263</v>
      </c>
      <c r="B12" s="60"/>
      <c r="C12" s="43" t="s">
        <v>155</v>
      </c>
      <c r="D12" s="62">
        <f>D13+D18</f>
        <v>650000</v>
      </c>
      <c r="E12" s="62">
        <f>E13+E18</f>
        <v>608215.67</v>
      </c>
      <c r="F12" s="155">
        <f>F13+F18</f>
        <v>41784.33000000001</v>
      </c>
      <c r="G12" s="17"/>
    </row>
    <row r="13" spans="1:7" ht="15.75" customHeight="1">
      <c r="A13" s="88" t="s">
        <v>257</v>
      </c>
      <c r="B13" s="60"/>
      <c r="C13" s="43" t="s">
        <v>157</v>
      </c>
      <c r="D13" s="64">
        <f>D14</f>
        <v>633123</v>
      </c>
      <c r="E13" s="64">
        <f>E14</f>
        <v>591339.27</v>
      </c>
      <c r="F13" s="156">
        <f>F14</f>
        <v>41783.73000000001</v>
      </c>
      <c r="G13" s="17"/>
    </row>
    <row r="14" spans="1:6" ht="20.25" customHeight="1">
      <c r="A14" s="83" t="s">
        <v>220</v>
      </c>
      <c r="B14" s="60"/>
      <c r="C14" s="43" t="s">
        <v>156</v>
      </c>
      <c r="D14" s="64">
        <f>D15+D16</f>
        <v>633123</v>
      </c>
      <c r="E14" s="64">
        <f>E15+E16</f>
        <v>591339.27</v>
      </c>
      <c r="F14" s="156">
        <f>F15+F16</f>
        <v>41783.73000000001</v>
      </c>
    </row>
    <row r="15" spans="1:6" s="80" customFormat="1" ht="12" customHeight="1">
      <c r="A15" s="107" t="s">
        <v>221</v>
      </c>
      <c r="B15" s="76"/>
      <c r="C15" s="71" t="s">
        <v>158</v>
      </c>
      <c r="D15" s="72">
        <f>439700+3123</f>
        <v>442823</v>
      </c>
      <c r="E15" s="72">
        <v>438419</v>
      </c>
      <c r="F15" s="157">
        <f>D15-E15</f>
        <v>4404</v>
      </c>
    </row>
    <row r="16" spans="1:7" s="80" customFormat="1" ht="21.75" customHeight="1">
      <c r="A16" s="107" t="s">
        <v>223</v>
      </c>
      <c r="B16" s="76"/>
      <c r="C16" s="71" t="s">
        <v>159</v>
      </c>
      <c r="D16" s="72">
        <v>190300</v>
      </c>
      <c r="E16" s="72">
        <v>152920.27</v>
      </c>
      <c r="F16" s="157">
        <f>D16-E16</f>
        <v>37379.73000000001</v>
      </c>
      <c r="G16" s="81"/>
    </row>
    <row r="17" spans="1:6" s="19" customFormat="1" ht="15" customHeight="1">
      <c r="A17" s="88" t="s">
        <v>258</v>
      </c>
      <c r="B17" s="42"/>
      <c r="C17" s="43" t="s">
        <v>160</v>
      </c>
      <c r="D17" s="64">
        <f aca="true" t="shared" si="1" ref="D17:F18">D18</f>
        <v>16877</v>
      </c>
      <c r="E17" s="64">
        <f t="shared" si="1"/>
        <v>16876.4</v>
      </c>
      <c r="F17" s="156">
        <f t="shared" si="1"/>
        <v>0.5999999999985448</v>
      </c>
    </row>
    <row r="18" spans="1:6" s="19" customFormat="1" ht="24" customHeight="1">
      <c r="A18" s="83" t="s">
        <v>220</v>
      </c>
      <c r="B18" s="42"/>
      <c r="C18" s="43" t="s">
        <v>161</v>
      </c>
      <c r="D18" s="45">
        <f t="shared" si="1"/>
        <v>16877</v>
      </c>
      <c r="E18" s="45">
        <f t="shared" si="1"/>
        <v>16876.4</v>
      </c>
      <c r="F18" s="158">
        <f t="shared" si="1"/>
        <v>0.5999999999985448</v>
      </c>
    </row>
    <row r="19" spans="1:6" s="80" customFormat="1" ht="15" customHeight="1">
      <c r="A19" s="107" t="s">
        <v>222</v>
      </c>
      <c r="B19" s="76"/>
      <c r="C19" s="71" t="s">
        <v>162</v>
      </c>
      <c r="D19" s="72">
        <v>16877</v>
      </c>
      <c r="E19" s="72">
        <v>16876.4</v>
      </c>
      <c r="F19" s="157">
        <f>D19-E19</f>
        <v>0.5999999999985448</v>
      </c>
    </row>
    <row r="20" spans="1:7" ht="71.25" customHeight="1">
      <c r="A20" s="88" t="s">
        <v>264</v>
      </c>
      <c r="B20" s="42"/>
      <c r="C20" s="43" t="s">
        <v>163</v>
      </c>
      <c r="D20" s="45">
        <f>D21+D41+D43</f>
        <v>3278990.77</v>
      </c>
      <c r="E20" s="45">
        <f>E21+E41+E43</f>
        <v>2958666.65</v>
      </c>
      <c r="F20" s="158">
        <f>D20-E20</f>
        <v>320324.1200000001</v>
      </c>
      <c r="G20" s="17"/>
    </row>
    <row r="21" spans="1:7" ht="15" customHeight="1">
      <c r="A21" s="87" t="s">
        <v>262</v>
      </c>
      <c r="B21" s="42"/>
      <c r="C21" s="43" t="s">
        <v>247</v>
      </c>
      <c r="D21" s="45">
        <f>D22</f>
        <v>3188090.77</v>
      </c>
      <c r="E21" s="45">
        <f>E22</f>
        <v>2868064.13</v>
      </c>
      <c r="F21" s="158">
        <f>F22</f>
        <v>320026.64000000013</v>
      </c>
      <c r="G21" s="17"/>
    </row>
    <row r="22" spans="1:6" ht="18.75" customHeight="1">
      <c r="A22" s="88" t="s">
        <v>265</v>
      </c>
      <c r="B22" s="42"/>
      <c r="C22" s="43" t="s">
        <v>164</v>
      </c>
      <c r="D22" s="45">
        <f>D23+D27+D30+D33</f>
        <v>3188090.77</v>
      </c>
      <c r="E22" s="45">
        <f>E23+E27+E30+E33</f>
        <v>2868064.13</v>
      </c>
      <c r="F22" s="158">
        <f>F23+F27+F30+F33</f>
        <v>320026.64000000013</v>
      </c>
    </row>
    <row r="23" spans="1:6" ht="15.75" customHeight="1">
      <c r="A23" s="88" t="s">
        <v>257</v>
      </c>
      <c r="B23" s="42"/>
      <c r="C23" s="43" t="s">
        <v>165</v>
      </c>
      <c r="D23" s="64">
        <f>D24</f>
        <v>2666159.77</v>
      </c>
      <c r="E23" s="64">
        <f>E24</f>
        <v>2441297.51</v>
      </c>
      <c r="F23" s="156">
        <f>F24</f>
        <v>224862.26000000013</v>
      </c>
    </row>
    <row r="24" spans="1:6" ht="21.75" customHeight="1">
      <c r="A24" s="83" t="s">
        <v>220</v>
      </c>
      <c r="B24" s="42"/>
      <c r="C24" s="43" t="s">
        <v>166</v>
      </c>
      <c r="D24" s="45">
        <f>D25+D26</f>
        <v>2666159.77</v>
      </c>
      <c r="E24" s="45">
        <f>E25+E26</f>
        <v>2441297.51</v>
      </c>
      <c r="F24" s="158">
        <f>F25+F26</f>
        <v>224862.26000000013</v>
      </c>
    </row>
    <row r="25" spans="1:6" s="75" customFormat="1" ht="14.25" customHeight="1">
      <c r="A25" s="107" t="s">
        <v>221</v>
      </c>
      <c r="B25" s="76"/>
      <c r="C25" s="71" t="s">
        <v>167</v>
      </c>
      <c r="D25" s="72">
        <f>1577900+50000+251042+70000</f>
        <v>1948942</v>
      </c>
      <c r="E25" s="72">
        <v>1795797.94</v>
      </c>
      <c r="F25" s="157">
        <f>D25-E25</f>
        <v>153144.06000000006</v>
      </c>
    </row>
    <row r="26" spans="1:6" s="75" customFormat="1" ht="23.25" customHeight="1">
      <c r="A26" s="107" t="s">
        <v>223</v>
      </c>
      <c r="B26" s="76"/>
      <c r="C26" s="71" t="s">
        <v>224</v>
      </c>
      <c r="D26" s="72">
        <f>716900-70000+145317.77+5000-70000-10000</f>
        <v>717217.77</v>
      </c>
      <c r="E26" s="72">
        <v>645499.57</v>
      </c>
      <c r="F26" s="157">
        <f>D26-E26</f>
        <v>71718.20000000007</v>
      </c>
    </row>
    <row r="27" spans="1:6" s="75" customFormat="1" ht="24.75" customHeight="1">
      <c r="A27" s="88" t="s">
        <v>258</v>
      </c>
      <c r="B27" s="79"/>
      <c r="C27" s="74" t="s">
        <v>168</v>
      </c>
      <c r="D27" s="64">
        <f aca="true" t="shared" si="2" ref="D27:F28">D28</f>
        <v>99831</v>
      </c>
      <c r="E27" s="64">
        <f t="shared" si="2"/>
        <v>99830.68</v>
      </c>
      <c r="F27" s="156">
        <f t="shared" si="2"/>
        <v>0.3200000000069849</v>
      </c>
    </row>
    <row r="28" spans="1:6" ht="23.25" customHeight="1">
      <c r="A28" s="83" t="s">
        <v>220</v>
      </c>
      <c r="B28" s="42"/>
      <c r="C28" s="43" t="s">
        <v>169</v>
      </c>
      <c r="D28" s="45">
        <f t="shared" si="2"/>
        <v>99831</v>
      </c>
      <c r="E28" s="45">
        <f t="shared" si="2"/>
        <v>99830.68</v>
      </c>
      <c r="F28" s="158">
        <f t="shared" si="2"/>
        <v>0.3200000000069849</v>
      </c>
    </row>
    <row r="29" spans="1:6" s="75" customFormat="1" ht="15" customHeight="1">
      <c r="A29" s="107" t="s">
        <v>222</v>
      </c>
      <c r="B29" s="70"/>
      <c r="C29" s="71" t="s">
        <v>170</v>
      </c>
      <c r="D29" s="72">
        <f>70000+15000+14000+831</f>
        <v>99831</v>
      </c>
      <c r="E29" s="72">
        <v>99830.68</v>
      </c>
      <c r="F29" s="157">
        <f>D29-E29</f>
        <v>0.3200000000069849</v>
      </c>
    </row>
    <row r="30" spans="1:6" s="75" customFormat="1" ht="35.25" customHeight="1">
      <c r="A30" s="88" t="s">
        <v>259</v>
      </c>
      <c r="B30" s="73"/>
      <c r="C30" s="74" t="s">
        <v>225</v>
      </c>
      <c r="D30" s="64">
        <f aca="true" t="shared" si="3" ref="D30:F31">D31</f>
        <v>51400</v>
      </c>
      <c r="E30" s="64">
        <f>E31</f>
        <v>45418.52</v>
      </c>
      <c r="F30" s="156">
        <f t="shared" si="3"/>
        <v>5981.480000000003</v>
      </c>
    </row>
    <row r="31" spans="1:6" ht="12.75" customHeight="1">
      <c r="A31" s="83" t="s">
        <v>226</v>
      </c>
      <c r="B31" s="41"/>
      <c r="C31" s="43" t="s">
        <v>171</v>
      </c>
      <c r="D31" s="45">
        <f t="shared" si="3"/>
        <v>51400</v>
      </c>
      <c r="E31" s="45">
        <f t="shared" si="3"/>
        <v>45418.52</v>
      </c>
      <c r="F31" s="158">
        <f t="shared" si="3"/>
        <v>5981.480000000003</v>
      </c>
    </row>
    <row r="32" spans="1:6" s="75" customFormat="1" ht="15" customHeight="1">
      <c r="A32" s="107" t="s">
        <v>229</v>
      </c>
      <c r="B32" s="70"/>
      <c r="C32" s="71" t="s">
        <v>172</v>
      </c>
      <c r="D32" s="72">
        <f>44400+2000+5000</f>
        <v>51400</v>
      </c>
      <c r="E32" s="72">
        <v>45418.52</v>
      </c>
      <c r="F32" s="157">
        <f>D32-E32</f>
        <v>5981.480000000003</v>
      </c>
    </row>
    <row r="33" spans="1:6" ht="35.25" customHeight="1">
      <c r="A33" s="88" t="s">
        <v>245</v>
      </c>
      <c r="B33" s="41"/>
      <c r="C33" s="43" t="s">
        <v>173</v>
      </c>
      <c r="D33" s="45">
        <f>D34+D38</f>
        <v>370700</v>
      </c>
      <c r="E33" s="45">
        <f>E34+E38</f>
        <v>281517.42</v>
      </c>
      <c r="F33" s="158">
        <f>D33-E33</f>
        <v>89182.58000000002</v>
      </c>
    </row>
    <row r="34" spans="1:6" ht="18" customHeight="1">
      <c r="A34" s="83" t="s">
        <v>226</v>
      </c>
      <c r="B34" s="41"/>
      <c r="C34" s="43" t="s">
        <v>174</v>
      </c>
      <c r="D34" s="45">
        <f>D35+D36+D37</f>
        <v>194700</v>
      </c>
      <c r="E34" s="45">
        <f>E35+E36+E37</f>
        <v>122659.06999999999</v>
      </c>
      <c r="F34" s="158">
        <f>F35+F36+F37</f>
        <v>72040.93</v>
      </c>
    </row>
    <row r="35" spans="1:6" s="75" customFormat="1" ht="13.5" customHeight="1">
      <c r="A35" s="107" t="s">
        <v>230</v>
      </c>
      <c r="B35" s="70"/>
      <c r="C35" s="71" t="s">
        <v>290</v>
      </c>
      <c r="D35" s="72">
        <f>80000+30000</f>
        <v>110000</v>
      </c>
      <c r="E35" s="72">
        <v>81063.12</v>
      </c>
      <c r="F35" s="157">
        <f>D35-E35</f>
        <v>28936.880000000005</v>
      </c>
    </row>
    <row r="36" spans="1:6" s="75" customFormat="1" ht="22.5" customHeight="1">
      <c r="A36" s="107" t="s">
        <v>231</v>
      </c>
      <c r="B36" s="70"/>
      <c r="C36" s="71" t="s">
        <v>175</v>
      </c>
      <c r="D36" s="72">
        <f>39000+20000-10000-5000-25000</f>
        <v>19000</v>
      </c>
      <c r="E36" s="72">
        <v>10086.65</v>
      </c>
      <c r="F36" s="157">
        <f>D36-E36</f>
        <v>8913.35</v>
      </c>
    </row>
    <row r="37" spans="1:6" s="75" customFormat="1" ht="14.25" customHeight="1">
      <c r="A37" s="107" t="s">
        <v>232</v>
      </c>
      <c r="B37" s="70"/>
      <c r="C37" s="71" t="s">
        <v>176</v>
      </c>
      <c r="D37" s="72">
        <f>29900+5000+25000+5800</f>
        <v>65700</v>
      </c>
      <c r="E37" s="72">
        <v>31509.3</v>
      </c>
      <c r="F37" s="157">
        <f>D37-E37</f>
        <v>34190.7</v>
      </c>
    </row>
    <row r="38" spans="1:6" ht="17.25" customHeight="1">
      <c r="A38" s="83" t="s">
        <v>236</v>
      </c>
      <c r="B38" s="41"/>
      <c r="C38" s="43" t="s">
        <v>177</v>
      </c>
      <c r="D38" s="45">
        <f>D39+D40</f>
        <v>176000</v>
      </c>
      <c r="E38" s="45">
        <f>E40</f>
        <v>158858.35</v>
      </c>
      <c r="F38" s="158">
        <f>F40</f>
        <v>17141.649999999994</v>
      </c>
    </row>
    <row r="39" spans="1:6" s="75" customFormat="1" ht="24.75" customHeight="1">
      <c r="A39" s="107" t="s">
        <v>307</v>
      </c>
      <c r="B39" s="70"/>
      <c r="C39" s="71" t="s">
        <v>306</v>
      </c>
      <c r="D39" s="72">
        <v>0</v>
      </c>
      <c r="E39" s="72">
        <v>0</v>
      </c>
      <c r="F39" s="157">
        <f>D39-E39</f>
        <v>0</v>
      </c>
    </row>
    <row r="40" spans="1:6" s="75" customFormat="1" ht="24.75" customHeight="1">
      <c r="A40" s="107" t="s">
        <v>237</v>
      </c>
      <c r="B40" s="70"/>
      <c r="C40" s="71" t="s">
        <v>178</v>
      </c>
      <c r="D40" s="72">
        <f>235000+25000+10000-114000+20000</f>
        <v>176000</v>
      </c>
      <c r="E40" s="72">
        <v>158858.35</v>
      </c>
      <c r="F40" s="157">
        <f>D40-E40</f>
        <v>17141.649999999994</v>
      </c>
    </row>
    <row r="41" spans="1:6" ht="23.25" customHeight="1">
      <c r="A41" s="88" t="s">
        <v>260</v>
      </c>
      <c r="B41" s="41"/>
      <c r="C41" s="43" t="s">
        <v>182</v>
      </c>
      <c r="D41" s="45">
        <f>D42</f>
        <v>90700</v>
      </c>
      <c r="E41" s="45">
        <f>E42</f>
        <v>90402.52</v>
      </c>
      <c r="F41" s="158">
        <f>F42</f>
        <v>297.4799999999959</v>
      </c>
    </row>
    <row r="42" spans="1:6" s="75" customFormat="1" ht="15" customHeight="1">
      <c r="A42" s="107" t="s">
        <v>235</v>
      </c>
      <c r="B42" s="70"/>
      <c r="C42" s="71" t="s">
        <v>183</v>
      </c>
      <c r="D42" s="72">
        <v>90700</v>
      </c>
      <c r="E42" s="72">
        <v>90402.52</v>
      </c>
      <c r="F42" s="157">
        <f>D42-E42</f>
        <v>297.4799999999959</v>
      </c>
    </row>
    <row r="43" spans="1:6" s="75" customFormat="1" ht="15" customHeight="1">
      <c r="A43" s="89" t="s">
        <v>266</v>
      </c>
      <c r="B43" s="73"/>
      <c r="C43" s="74" t="s">
        <v>248</v>
      </c>
      <c r="D43" s="64">
        <f aca="true" t="shared" si="4" ref="D43:F44">D44</f>
        <v>200</v>
      </c>
      <c r="E43" s="64">
        <f t="shared" si="4"/>
        <v>200</v>
      </c>
      <c r="F43" s="156">
        <f t="shared" si="4"/>
        <v>0</v>
      </c>
    </row>
    <row r="44" spans="1:6" s="75" customFormat="1" ht="111.75" customHeight="1">
      <c r="A44" s="88" t="s">
        <v>267</v>
      </c>
      <c r="B44" s="73"/>
      <c r="C44" s="74" t="s">
        <v>249</v>
      </c>
      <c r="D44" s="64">
        <f t="shared" si="4"/>
        <v>200</v>
      </c>
      <c r="E44" s="64">
        <f t="shared" si="4"/>
        <v>200</v>
      </c>
      <c r="F44" s="156">
        <f t="shared" si="4"/>
        <v>0</v>
      </c>
    </row>
    <row r="45" spans="1:6" s="75" customFormat="1" ht="318.75" customHeight="1">
      <c r="A45" s="90" t="s">
        <v>268</v>
      </c>
      <c r="B45" s="73"/>
      <c r="C45" s="74" t="s">
        <v>179</v>
      </c>
      <c r="D45" s="64">
        <f aca="true" t="shared" si="5" ref="D45:F47">D46</f>
        <v>200</v>
      </c>
      <c r="E45" s="64">
        <f t="shared" si="5"/>
        <v>200</v>
      </c>
      <c r="F45" s="156">
        <f t="shared" si="5"/>
        <v>0</v>
      </c>
    </row>
    <row r="46" spans="1:6" s="75" customFormat="1" ht="15" customHeight="1">
      <c r="A46" s="88" t="s">
        <v>245</v>
      </c>
      <c r="B46" s="73"/>
      <c r="C46" s="74" t="s">
        <v>227</v>
      </c>
      <c r="D46" s="64">
        <f t="shared" si="5"/>
        <v>200</v>
      </c>
      <c r="E46" s="64">
        <f t="shared" si="5"/>
        <v>200</v>
      </c>
      <c r="F46" s="156">
        <f t="shared" si="5"/>
        <v>0</v>
      </c>
    </row>
    <row r="47" spans="1:6" s="75" customFormat="1" ht="21" customHeight="1">
      <c r="A47" s="83" t="s">
        <v>236</v>
      </c>
      <c r="B47" s="73"/>
      <c r="C47" s="74" t="s">
        <v>180</v>
      </c>
      <c r="D47" s="63">
        <f t="shared" si="5"/>
        <v>200</v>
      </c>
      <c r="E47" s="63">
        <f t="shared" si="5"/>
        <v>200</v>
      </c>
      <c r="F47" s="159">
        <f t="shared" si="5"/>
        <v>0</v>
      </c>
    </row>
    <row r="48" spans="1:6" s="75" customFormat="1" ht="25.5" customHeight="1">
      <c r="A48" s="107" t="s">
        <v>237</v>
      </c>
      <c r="B48" s="70"/>
      <c r="C48" s="71" t="s">
        <v>181</v>
      </c>
      <c r="D48" s="77">
        <v>200</v>
      </c>
      <c r="E48" s="77">
        <v>200</v>
      </c>
      <c r="F48" s="157">
        <f>D48-E48</f>
        <v>0</v>
      </c>
    </row>
    <row r="49" spans="1:6" s="80" customFormat="1" ht="27" customHeight="1">
      <c r="A49" s="88" t="s">
        <v>269</v>
      </c>
      <c r="B49" s="73"/>
      <c r="C49" s="74" t="s">
        <v>184</v>
      </c>
      <c r="D49" s="64">
        <f>D54+D58+D64+D68+D59</f>
        <v>72051</v>
      </c>
      <c r="E49" s="64">
        <f>E54+E58+E64+E68+E59</f>
        <v>72050.4</v>
      </c>
      <c r="F49" s="64">
        <f>F54+F58+F64+F68+F59</f>
        <v>0.6000000000003638</v>
      </c>
    </row>
    <row r="50" spans="1:6" s="80" customFormat="1" ht="15" customHeight="1" hidden="1">
      <c r="A50" s="96"/>
      <c r="B50" s="73"/>
      <c r="C50" s="74"/>
      <c r="D50" s="64">
        <f aca="true" t="shared" si="6" ref="D50:F51">D51</f>
        <v>0</v>
      </c>
      <c r="E50" s="64">
        <f t="shared" si="6"/>
        <v>0</v>
      </c>
      <c r="F50" s="156">
        <f t="shared" si="6"/>
        <v>0</v>
      </c>
    </row>
    <row r="51" spans="1:6" s="75" customFormat="1" ht="21.75" customHeight="1">
      <c r="A51" s="88" t="s">
        <v>270</v>
      </c>
      <c r="B51" s="73"/>
      <c r="C51" s="74" t="s">
        <v>185</v>
      </c>
      <c r="D51" s="64">
        <f t="shared" si="6"/>
        <v>0</v>
      </c>
      <c r="E51" s="64">
        <f t="shared" si="6"/>
        <v>0</v>
      </c>
      <c r="F51" s="156">
        <f t="shared" si="6"/>
        <v>0</v>
      </c>
    </row>
    <row r="52" spans="1:6" s="75" customFormat="1" ht="0.75" customHeight="1">
      <c r="A52" s="88" t="s">
        <v>315</v>
      </c>
      <c r="B52" s="73"/>
      <c r="C52" s="74" t="s">
        <v>316</v>
      </c>
      <c r="D52" s="64">
        <f>D54</f>
        <v>0</v>
      </c>
      <c r="E52" s="64">
        <f>E54</f>
        <v>0</v>
      </c>
      <c r="F52" s="156">
        <f>F54</f>
        <v>0</v>
      </c>
    </row>
    <row r="53" spans="1:6" s="75" customFormat="1" ht="21" customHeight="1">
      <c r="A53" s="88" t="s">
        <v>315</v>
      </c>
      <c r="B53" s="73"/>
      <c r="C53" s="74" t="s">
        <v>316</v>
      </c>
      <c r="D53" s="64">
        <f>D54</f>
        <v>0</v>
      </c>
      <c r="E53" s="64">
        <f>E54</f>
        <v>0</v>
      </c>
      <c r="F53" s="156">
        <f>F54</f>
        <v>0</v>
      </c>
    </row>
    <row r="54" spans="1:6" s="75" customFormat="1" ht="15" customHeight="1">
      <c r="A54" s="107" t="s">
        <v>235</v>
      </c>
      <c r="B54" s="70"/>
      <c r="C54" s="71" t="s">
        <v>317</v>
      </c>
      <c r="D54" s="72">
        <v>0</v>
      </c>
      <c r="E54" s="72">
        <v>0</v>
      </c>
      <c r="F54" s="157">
        <f>D54-E54</f>
        <v>0</v>
      </c>
    </row>
    <row r="55" spans="1:6" s="75" customFormat="1" ht="49.5" customHeight="1">
      <c r="A55" s="88" t="s">
        <v>318</v>
      </c>
      <c r="B55" s="73"/>
      <c r="C55" s="74" t="s">
        <v>185</v>
      </c>
      <c r="D55" s="64">
        <f>D58</f>
        <v>15051</v>
      </c>
      <c r="E55" s="64">
        <f>E58</f>
        <v>15050.4</v>
      </c>
      <c r="F55" s="156">
        <f>F58</f>
        <v>0.6000000000003638</v>
      </c>
    </row>
    <row r="56" spans="1:6" s="75" customFormat="1" ht="36" customHeight="1">
      <c r="A56" s="88" t="s">
        <v>245</v>
      </c>
      <c r="B56" s="82"/>
      <c r="C56" s="74" t="s">
        <v>326</v>
      </c>
      <c r="D56" s="64">
        <f>D58</f>
        <v>15051</v>
      </c>
      <c r="E56" s="64">
        <f>E58</f>
        <v>15050.4</v>
      </c>
      <c r="F56" s="156">
        <f>F58</f>
        <v>0.6000000000003638</v>
      </c>
    </row>
    <row r="57" spans="1:6" ht="12.75" customHeight="1">
      <c r="A57" s="83" t="s">
        <v>226</v>
      </c>
      <c r="B57" s="41"/>
      <c r="C57" s="43" t="s">
        <v>359</v>
      </c>
      <c r="D57" s="45">
        <f>D58</f>
        <v>15051</v>
      </c>
      <c r="E57" s="45">
        <f>E58</f>
        <v>15050.4</v>
      </c>
      <c r="F57" s="158">
        <f>F58</f>
        <v>0.6000000000003638</v>
      </c>
    </row>
    <row r="58" spans="1:6" s="75" customFormat="1" ht="15" customHeight="1">
      <c r="A58" s="107" t="s">
        <v>232</v>
      </c>
      <c r="B58" s="70"/>
      <c r="C58" s="71" t="s">
        <v>319</v>
      </c>
      <c r="D58" s="72">
        <v>15051</v>
      </c>
      <c r="E58" s="72">
        <v>15050.4</v>
      </c>
      <c r="F58" s="157">
        <f aca="true" t="shared" si="7" ref="F58:F64">D58-E58</f>
        <v>0.6000000000003638</v>
      </c>
    </row>
    <row r="59" spans="1:6" s="75" customFormat="1" ht="15" customHeight="1">
      <c r="A59" s="107" t="s">
        <v>235</v>
      </c>
      <c r="B59" s="70"/>
      <c r="C59" s="71" t="s">
        <v>399</v>
      </c>
      <c r="D59" s="72">
        <v>33000</v>
      </c>
      <c r="E59" s="72">
        <v>33000</v>
      </c>
      <c r="F59" s="157">
        <f t="shared" si="7"/>
        <v>0</v>
      </c>
    </row>
    <row r="60" spans="1:6" s="75" customFormat="1" ht="29.25" customHeight="1">
      <c r="A60" s="88" t="s">
        <v>244</v>
      </c>
      <c r="B60" s="73"/>
      <c r="C60" s="74" t="s">
        <v>321</v>
      </c>
      <c r="D60" s="64">
        <f>D64</f>
        <v>24000</v>
      </c>
      <c r="E60" s="64">
        <f>E64</f>
        <v>24000</v>
      </c>
      <c r="F60" s="158">
        <f t="shared" si="7"/>
        <v>0</v>
      </c>
    </row>
    <row r="61" spans="1:6" s="75" customFormat="1" ht="46.5" customHeight="1">
      <c r="A61" s="88" t="s">
        <v>320</v>
      </c>
      <c r="B61" s="82"/>
      <c r="C61" s="74" t="s">
        <v>327</v>
      </c>
      <c r="D61" s="64">
        <f>D64</f>
        <v>24000</v>
      </c>
      <c r="E61" s="64">
        <f>E64</f>
        <v>24000</v>
      </c>
      <c r="F61" s="158">
        <f t="shared" si="7"/>
        <v>0</v>
      </c>
    </row>
    <row r="62" spans="1:6" s="75" customFormat="1" ht="36" customHeight="1">
      <c r="A62" s="88" t="s">
        <v>245</v>
      </c>
      <c r="B62" s="82"/>
      <c r="C62" s="74" t="s">
        <v>355</v>
      </c>
      <c r="D62" s="64">
        <v>24000</v>
      </c>
      <c r="E62" s="64">
        <v>24000</v>
      </c>
      <c r="F62" s="158">
        <f t="shared" si="7"/>
        <v>0</v>
      </c>
    </row>
    <row r="63" spans="1:6" ht="18" customHeight="1">
      <c r="A63" s="83" t="s">
        <v>226</v>
      </c>
      <c r="B63" s="41"/>
      <c r="C63" s="43" t="s">
        <v>356</v>
      </c>
      <c r="D63" s="45">
        <v>24000</v>
      </c>
      <c r="E63" s="45">
        <f>E64+E65+E66</f>
        <v>24000</v>
      </c>
      <c r="F63" s="158">
        <f t="shared" si="7"/>
        <v>0</v>
      </c>
    </row>
    <row r="64" spans="1:6" s="75" customFormat="1" ht="15" customHeight="1">
      <c r="A64" s="107" t="s">
        <v>232</v>
      </c>
      <c r="B64" s="70"/>
      <c r="C64" s="71" t="s">
        <v>322</v>
      </c>
      <c r="D64" s="72">
        <v>24000</v>
      </c>
      <c r="E64" s="72">
        <v>24000</v>
      </c>
      <c r="F64" s="157">
        <f t="shared" si="7"/>
        <v>0</v>
      </c>
    </row>
    <row r="65" spans="1:6" s="75" customFormat="1" ht="66" customHeight="1">
      <c r="A65" s="88" t="s">
        <v>324</v>
      </c>
      <c r="B65" s="73"/>
      <c r="C65" s="74" t="s">
        <v>323</v>
      </c>
      <c r="D65" s="64">
        <f>D68</f>
        <v>0</v>
      </c>
      <c r="E65" s="64">
        <f>E68</f>
        <v>0</v>
      </c>
      <c r="F65" s="156">
        <f>F68</f>
        <v>0</v>
      </c>
    </row>
    <row r="66" spans="1:6" s="75" customFormat="1" ht="38.25" customHeight="1">
      <c r="A66" s="88" t="s">
        <v>245</v>
      </c>
      <c r="B66" s="82"/>
      <c r="C66" s="74" t="s">
        <v>325</v>
      </c>
      <c r="D66" s="64">
        <f>D68</f>
        <v>0</v>
      </c>
      <c r="E66" s="64">
        <f>E68</f>
        <v>0</v>
      </c>
      <c r="F66" s="156">
        <f>F68</f>
        <v>0</v>
      </c>
    </row>
    <row r="67" spans="1:6" ht="18" customHeight="1">
      <c r="A67" s="83" t="s">
        <v>226</v>
      </c>
      <c r="B67" s="41"/>
      <c r="C67" s="43" t="s">
        <v>357</v>
      </c>
      <c r="D67" s="45">
        <v>0</v>
      </c>
      <c r="E67" s="45">
        <v>0</v>
      </c>
      <c r="F67" s="158">
        <v>0</v>
      </c>
    </row>
    <row r="68" spans="1:6" s="75" customFormat="1" ht="15" customHeight="1">
      <c r="A68" s="107" t="s">
        <v>232</v>
      </c>
      <c r="B68" s="70"/>
      <c r="C68" s="71" t="s">
        <v>358</v>
      </c>
      <c r="D68" s="72">
        <v>0</v>
      </c>
      <c r="E68" s="72">
        <v>0</v>
      </c>
      <c r="F68" s="157">
        <f>D68-E68</f>
        <v>0</v>
      </c>
    </row>
    <row r="69" spans="1:6" s="75" customFormat="1" ht="21.75" customHeight="1">
      <c r="A69" s="137" t="s">
        <v>239</v>
      </c>
      <c r="B69" s="138"/>
      <c r="C69" s="139" t="s">
        <v>186</v>
      </c>
      <c r="D69" s="140">
        <f>D70</f>
        <v>149300</v>
      </c>
      <c r="E69" s="140">
        <f aca="true" t="shared" si="8" ref="D69:F73">E70</f>
        <v>124482.95</v>
      </c>
      <c r="F69" s="160">
        <f t="shared" si="8"/>
        <v>24817.050000000007</v>
      </c>
    </row>
    <row r="70" spans="1:6" s="75" customFormat="1" ht="22.5" customHeight="1">
      <c r="A70" s="88" t="s">
        <v>271</v>
      </c>
      <c r="B70" s="73"/>
      <c r="C70" s="74" t="s">
        <v>187</v>
      </c>
      <c r="D70" s="64">
        <f>D71</f>
        <v>149300</v>
      </c>
      <c r="E70" s="64">
        <f t="shared" si="8"/>
        <v>124482.95</v>
      </c>
      <c r="F70" s="156">
        <f t="shared" si="8"/>
        <v>24817.050000000007</v>
      </c>
    </row>
    <row r="71" spans="1:6" s="75" customFormat="1" ht="22.5" customHeight="1">
      <c r="A71" s="88" t="s">
        <v>272</v>
      </c>
      <c r="B71" s="73"/>
      <c r="C71" s="74" t="s">
        <v>250</v>
      </c>
      <c r="D71" s="64">
        <f>D72</f>
        <v>149300</v>
      </c>
      <c r="E71" s="64">
        <f t="shared" si="8"/>
        <v>124482.95</v>
      </c>
      <c r="F71" s="156">
        <f t="shared" si="8"/>
        <v>24817.050000000007</v>
      </c>
    </row>
    <row r="72" spans="1:6" s="75" customFormat="1" ht="45" customHeight="1">
      <c r="A72" s="88" t="s">
        <v>273</v>
      </c>
      <c r="B72" s="73"/>
      <c r="C72" s="74" t="s">
        <v>188</v>
      </c>
      <c r="D72" s="64">
        <f t="shared" si="8"/>
        <v>149300</v>
      </c>
      <c r="E72" s="64">
        <f t="shared" si="8"/>
        <v>124482.95</v>
      </c>
      <c r="F72" s="156">
        <f t="shared" si="8"/>
        <v>24817.050000000007</v>
      </c>
    </row>
    <row r="73" spans="1:6" s="75" customFormat="1" ht="15" customHeight="1">
      <c r="A73" s="88" t="s">
        <v>257</v>
      </c>
      <c r="B73" s="82"/>
      <c r="C73" s="74" t="s">
        <v>189</v>
      </c>
      <c r="D73" s="64">
        <f t="shared" si="8"/>
        <v>149300</v>
      </c>
      <c r="E73" s="64">
        <f t="shared" si="8"/>
        <v>124482.95</v>
      </c>
      <c r="F73" s="156">
        <f t="shared" si="8"/>
        <v>24817.050000000007</v>
      </c>
    </row>
    <row r="74" spans="1:6" s="75" customFormat="1" ht="22.5" customHeight="1">
      <c r="A74" s="83" t="s">
        <v>220</v>
      </c>
      <c r="B74" s="82"/>
      <c r="C74" s="74" t="s">
        <v>190</v>
      </c>
      <c r="D74" s="64">
        <f>D75+D76</f>
        <v>149300</v>
      </c>
      <c r="E74" s="64">
        <f>E75+E76</f>
        <v>124482.95</v>
      </c>
      <c r="F74" s="156">
        <f>F75+F76</f>
        <v>24817.050000000007</v>
      </c>
    </row>
    <row r="75" spans="1:6" s="75" customFormat="1" ht="15" customHeight="1">
      <c r="A75" s="107" t="s">
        <v>221</v>
      </c>
      <c r="B75" s="78"/>
      <c r="C75" s="71" t="s">
        <v>191</v>
      </c>
      <c r="D75" s="72">
        <v>104200</v>
      </c>
      <c r="E75" s="72">
        <v>95257.26</v>
      </c>
      <c r="F75" s="157">
        <f>D75-E75</f>
        <v>8942.740000000005</v>
      </c>
    </row>
    <row r="76" spans="1:6" s="75" customFormat="1" ht="24" customHeight="1">
      <c r="A76" s="107" t="s">
        <v>223</v>
      </c>
      <c r="B76" s="78"/>
      <c r="C76" s="71" t="s">
        <v>192</v>
      </c>
      <c r="D76" s="72">
        <v>45100</v>
      </c>
      <c r="E76" s="72">
        <v>29225.69</v>
      </c>
      <c r="F76" s="157">
        <f>D76-E76</f>
        <v>15874.310000000001</v>
      </c>
    </row>
    <row r="77" spans="1:6" s="75" customFormat="1" ht="37.5" customHeight="1">
      <c r="A77" s="137" t="s">
        <v>240</v>
      </c>
      <c r="B77" s="141"/>
      <c r="C77" s="139" t="s">
        <v>193</v>
      </c>
      <c r="D77" s="140">
        <f aca="true" t="shared" si="9" ref="D77:F81">D78</f>
        <v>3700</v>
      </c>
      <c r="E77" s="140">
        <f t="shared" si="9"/>
        <v>2700</v>
      </c>
      <c r="F77" s="160">
        <f t="shared" si="9"/>
        <v>1000</v>
      </c>
    </row>
    <row r="78" spans="1:6" s="75" customFormat="1" ht="45" customHeight="1">
      <c r="A78" s="88" t="s">
        <v>274</v>
      </c>
      <c r="B78" s="82"/>
      <c r="C78" s="74" t="s">
        <v>194</v>
      </c>
      <c r="D78" s="64">
        <f>D79</f>
        <v>3700</v>
      </c>
      <c r="E78" s="64">
        <f t="shared" si="9"/>
        <v>2700</v>
      </c>
      <c r="F78" s="156">
        <f t="shared" si="9"/>
        <v>1000</v>
      </c>
    </row>
    <row r="79" spans="1:6" s="75" customFormat="1" ht="25.5" customHeight="1">
      <c r="A79" s="88" t="s">
        <v>244</v>
      </c>
      <c r="B79" s="82"/>
      <c r="C79" s="74" t="s">
        <v>251</v>
      </c>
      <c r="D79" s="64">
        <f>D80</f>
        <v>3700</v>
      </c>
      <c r="E79" s="64">
        <f>E80</f>
        <v>2700</v>
      </c>
      <c r="F79" s="156">
        <f>F80</f>
        <v>1000</v>
      </c>
    </row>
    <row r="80" spans="1:6" s="75" customFormat="1" ht="85.5" customHeight="1">
      <c r="A80" s="88" t="s">
        <v>328</v>
      </c>
      <c r="B80" s="82"/>
      <c r="C80" s="74" t="s">
        <v>195</v>
      </c>
      <c r="D80" s="64">
        <f t="shared" si="9"/>
        <v>3700</v>
      </c>
      <c r="E80" s="64">
        <f t="shared" si="9"/>
        <v>2700</v>
      </c>
      <c r="F80" s="156">
        <f t="shared" si="9"/>
        <v>1000</v>
      </c>
    </row>
    <row r="81" spans="1:6" s="75" customFormat="1" ht="36" customHeight="1">
      <c r="A81" s="88" t="s">
        <v>245</v>
      </c>
      <c r="B81" s="82"/>
      <c r="C81" s="74" t="s">
        <v>197</v>
      </c>
      <c r="D81" s="64">
        <f t="shared" si="9"/>
        <v>3700</v>
      </c>
      <c r="E81" s="64">
        <f t="shared" si="9"/>
        <v>2700</v>
      </c>
      <c r="F81" s="156">
        <f t="shared" si="9"/>
        <v>1000</v>
      </c>
    </row>
    <row r="82" spans="1:6" s="75" customFormat="1" ht="15" customHeight="1">
      <c r="A82" s="83" t="s">
        <v>226</v>
      </c>
      <c r="B82" s="82"/>
      <c r="C82" s="74" t="s">
        <v>196</v>
      </c>
      <c r="D82" s="64">
        <f>D84+D83</f>
        <v>3700</v>
      </c>
      <c r="E82" s="64">
        <f>E84</f>
        <v>2700</v>
      </c>
      <c r="F82" s="156">
        <f>D82-E82</f>
        <v>1000</v>
      </c>
    </row>
    <row r="83" spans="1:6" s="75" customFormat="1" ht="17.25" customHeight="1">
      <c r="A83" s="107" t="s">
        <v>232</v>
      </c>
      <c r="B83" s="78"/>
      <c r="C83" s="71" t="s">
        <v>397</v>
      </c>
      <c r="D83" s="72">
        <v>1000</v>
      </c>
      <c r="E83" s="72">
        <v>0</v>
      </c>
      <c r="F83" s="157">
        <f>D83-E83</f>
        <v>1000</v>
      </c>
    </row>
    <row r="84" spans="1:6" s="75" customFormat="1" ht="17.25" customHeight="1">
      <c r="A84" s="107" t="s">
        <v>232</v>
      </c>
      <c r="B84" s="78"/>
      <c r="C84" s="71" t="s">
        <v>390</v>
      </c>
      <c r="D84" s="72">
        <v>2700</v>
      </c>
      <c r="E84" s="72">
        <v>2700</v>
      </c>
      <c r="F84" s="157">
        <f>D84-E84</f>
        <v>0</v>
      </c>
    </row>
    <row r="85" spans="1:6" s="75" customFormat="1" ht="16.5" customHeight="1">
      <c r="A85" s="137" t="s">
        <v>241</v>
      </c>
      <c r="B85" s="138"/>
      <c r="C85" s="139" t="s">
        <v>198</v>
      </c>
      <c r="D85" s="140">
        <f>D86+D97</f>
        <v>384300</v>
      </c>
      <c r="E85" s="140">
        <f>E86+E97</f>
        <v>384299</v>
      </c>
      <c r="F85" s="140">
        <f>F86+F97</f>
        <v>1</v>
      </c>
    </row>
    <row r="86" spans="1:6" s="75" customFormat="1" ht="24.75" customHeight="1">
      <c r="A86" s="88" t="s">
        <v>275</v>
      </c>
      <c r="B86" s="73"/>
      <c r="C86" s="74" t="s">
        <v>199</v>
      </c>
      <c r="D86" s="64">
        <f>D92</f>
        <v>368200</v>
      </c>
      <c r="E86" s="64">
        <f>E92</f>
        <v>368200</v>
      </c>
      <c r="F86" s="156">
        <v>0</v>
      </c>
    </row>
    <row r="87" spans="1:6" s="75" customFormat="1" ht="24.75" customHeight="1">
      <c r="A87" s="88" t="s">
        <v>276</v>
      </c>
      <c r="B87" s="73"/>
      <c r="C87" s="74" t="s">
        <v>252</v>
      </c>
      <c r="D87" s="64">
        <f aca="true" t="shared" si="10" ref="D87:F89">D88</f>
        <v>368200</v>
      </c>
      <c r="E87" s="64">
        <f t="shared" si="10"/>
        <v>368200</v>
      </c>
      <c r="F87" s="156" t="str">
        <f t="shared" si="10"/>
        <v>-</v>
      </c>
    </row>
    <row r="88" spans="1:6" s="75" customFormat="1" ht="63.75" customHeight="1">
      <c r="A88" s="88" t="s">
        <v>329</v>
      </c>
      <c r="B88" s="73"/>
      <c r="C88" s="74" t="s">
        <v>277</v>
      </c>
      <c r="D88" s="64">
        <f t="shared" si="10"/>
        <v>368200</v>
      </c>
      <c r="E88" s="64">
        <f t="shared" si="10"/>
        <v>368200</v>
      </c>
      <c r="F88" s="156" t="str">
        <f t="shared" si="10"/>
        <v>-</v>
      </c>
    </row>
    <row r="89" spans="1:6" s="75" customFormat="1" ht="71.25" customHeight="1" hidden="1">
      <c r="A89" s="88" t="s">
        <v>278</v>
      </c>
      <c r="B89" s="73"/>
      <c r="C89" s="74" t="s">
        <v>200</v>
      </c>
      <c r="D89" s="64">
        <f t="shared" si="10"/>
        <v>368200</v>
      </c>
      <c r="E89" s="64">
        <f t="shared" si="10"/>
        <v>368200</v>
      </c>
      <c r="F89" s="156" t="str">
        <f t="shared" si="10"/>
        <v>-</v>
      </c>
    </row>
    <row r="90" spans="1:6" s="75" customFormat="1" ht="36" customHeight="1">
      <c r="A90" s="88" t="s">
        <v>245</v>
      </c>
      <c r="B90" s="73"/>
      <c r="C90" s="74" t="s">
        <v>201</v>
      </c>
      <c r="D90" s="64">
        <f aca="true" t="shared" si="11" ref="D90:F91">D91</f>
        <v>368200</v>
      </c>
      <c r="E90" s="64">
        <f t="shared" si="11"/>
        <v>368200</v>
      </c>
      <c r="F90" s="156" t="str">
        <f t="shared" si="11"/>
        <v>-</v>
      </c>
    </row>
    <row r="91" spans="1:6" s="75" customFormat="1" ht="13.5" customHeight="1">
      <c r="A91" s="83" t="s">
        <v>226</v>
      </c>
      <c r="B91" s="73"/>
      <c r="C91" s="74" t="s">
        <v>202</v>
      </c>
      <c r="D91" s="64">
        <f t="shared" si="11"/>
        <v>368200</v>
      </c>
      <c r="E91" s="64">
        <f t="shared" si="11"/>
        <v>368200</v>
      </c>
      <c r="F91" s="156" t="str">
        <f t="shared" si="11"/>
        <v>-</v>
      </c>
    </row>
    <row r="92" spans="1:6" s="75" customFormat="1" ht="23.25" customHeight="1">
      <c r="A92" s="107" t="s">
        <v>231</v>
      </c>
      <c r="B92" s="70"/>
      <c r="C92" s="71" t="s">
        <v>203</v>
      </c>
      <c r="D92" s="72">
        <v>368200</v>
      </c>
      <c r="E92" s="72">
        <v>368200</v>
      </c>
      <c r="F92" s="157" t="s">
        <v>284</v>
      </c>
    </row>
    <row r="93" spans="1:6" s="75" customFormat="1" ht="22.5" customHeight="1">
      <c r="A93" s="88" t="s">
        <v>367</v>
      </c>
      <c r="B93" s="73"/>
      <c r="C93" s="74" t="s">
        <v>363</v>
      </c>
      <c r="D93" s="63">
        <f>D97</f>
        <v>16100</v>
      </c>
      <c r="E93" s="63">
        <f>E97</f>
        <v>16099</v>
      </c>
      <c r="F93" s="159">
        <f>F97</f>
        <v>1</v>
      </c>
    </row>
    <row r="94" spans="1:6" s="75" customFormat="1" ht="18" customHeight="1">
      <c r="A94" s="88" t="s">
        <v>266</v>
      </c>
      <c r="B94" s="73"/>
      <c r="C94" s="74" t="s">
        <v>365</v>
      </c>
      <c r="D94" s="63">
        <f>D97</f>
        <v>16100</v>
      </c>
      <c r="E94" s="63">
        <f>E97</f>
        <v>16099</v>
      </c>
      <c r="F94" s="159">
        <f>F97</f>
        <v>1</v>
      </c>
    </row>
    <row r="95" spans="1:6" s="75" customFormat="1" ht="66" customHeight="1">
      <c r="A95" s="83" t="s">
        <v>364</v>
      </c>
      <c r="B95" s="73"/>
      <c r="C95" s="74" t="s">
        <v>366</v>
      </c>
      <c r="D95" s="64">
        <f>D97</f>
        <v>16100</v>
      </c>
      <c r="E95" s="64">
        <f>E97</f>
        <v>16099</v>
      </c>
      <c r="F95" s="156">
        <f>F97</f>
        <v>1</v>
      </c>
    </row>
    <row r="96" spans="1:6" s="75" customFormat="1" ht="15.75" customHeight="1">
      <c r="A96" s="83" t="s">
        <v>54</v>
      </c>
      <c r="B96" s="73"/>
      <c r="C96" s="74" t="s">
        <v>368</v>
      </c>
      <c r="D96" s="64">
        <f>D97</f>
        <v>16100</v>
      </c>
      <c r="E96" s="64">
        <f>E97</f>
        <v>16099</v>
      </c>
      <c r="F96" s="156">
        <f>F97</f>
        <v>1</v>
      </c>
    </row>
    <row r="97" spans="1:6" s="75" customFormat="1" ht="17.25" customHeight="1">
      <c r="A97" s="107" t="s">
        <v>54</v>
      </c>
      <c r="B97" s="70"/>
      <c r="C97" s="71" t="s">
        <v>369</v>
      </c>
      <c r="D97" s="72">
        <v>16100</v>
      </c>
      <c r="E97" s="72">
        <v>16099</v>
      </c>
      <c r="F97" s="157">
        <f>D97-E97</f>
        <v>1</v>
      </c>
    </row>
    <row r="98" spans="1:6" s="75" customFormat="1" ht="25.5" customHeight="1">
      <c r="A98" s="137" t="s">
        <v>242</v>
      </c>
      <c r="B98" s="138"/>
      <c r="C98" s="139" t="s">
        <v>204</v>
      </c>
      <c r="D98" s="142">
        <f>D101+D108</f>
        <v>7164974</v>
      </c>
      <c r="E98" s="142">
        <f>E108+E101</f>
        <v>989369.54</v>
      </c>
      <c r="F98" s="142">
        <f>F108+F101</f>
        <v>6175604.46</v>
      </c>
    </row>
    <row r="99" spans="1:6" s="75" customFormat="1" ht="15" customHeight="1">
      <c r="A99" s="99" t="s">
        <v>389</v>
      </c>
      <c r="B99" s="73"/>
      <c r="C99" s="74" t="s">
        <v>384</v>
      </c>
      <c r="D99" s="63">
        <f>D107</f>
        <v>6854900</v>
      </c>
      <c r="E99" s="63">
        <f>E100+E101</f>
        <v>703243.7</v>
      </c>
      <c r="F99" s="159">
        <f>F101</f>
        <v>6151656.3</v>
      </c>
    </row>
    <row r="100" spans="1:6" s="75" customFormat="1" ht="135" customHeight="1">
      <c r="A100" s="167" t="s">
        <v>404</v>
      </c>
      <c r="B100" s="73"/>
      <c r="C100" s="74" t="s">
        <v>405</v>
      </c>
      <c r="D100" s="63">
        <v>46200</v>
      </c>
      <c r="E100" s="63">
        <v>0</v>
      </c>
      <c r="F100" s="159">
        <v>46200</v>
      </c>
    </row>
    <row r="101" spans="1:6" s="75" customFormat="1" ht="17.25" customHeight="1">
      <c r="A101" s="88" t="s">
        <v>276</v>
      </c>
      <c r="B101" s="73"/>
      <c r="C101" s="74" t="s">
        <v>385</v>
      </c>
      <c r="D101" s="63">
        <f aca="true" t="shared" si="12" ref="D101:F102">D102</f>
        <v>6854900</v>
      </c>
      <c r="E101" s="63">
        <f t="shared" si="12"/>
        <v>703243.7</v>
      </c>
      <c r="F101" s="159">
        <f t="shared" si="12"/>
        <v>6151656.3</v>
      </c>
    </row>
    <row r="102" spans="1:6" s="75" customFormat="1" ht="57" customHeight="1">
      <c r="A102" s="88" t="s">
        <v>388</v>
      </c>
      <c r="B102" s="73"/>
      <c r="C102" s="74" t="s">
        <v>386</v>
      </c>
      <c r="D102" s="63">
        <f t="shared" si="12"/>
        <v>6854900</v>
      </c>
      <c r="E102" s="63">
        <f t="shared" si="12"/>
        <v>703243.7</v>
      </c>
      <c r="F102" s="159">
        <f t="shared" si="12"/>
        <v>6151656.3</v>
      </c>
    </row>
    <row r="103" spans="1:6" s="75" customFormat="1" ht="18" customHeight="1">
      <c r="A103" s="88" t="s">
        <v>54</v>
      </c>
      <c r="B103" s="73"/>
      <c r="C103" s="74" t="s">
        <v>387</v>
      </c>
      <c r="D103" s="63">
        <f>D106+D105</f>
        <v>6854900</v>
      </c>
      <c r="E103" s="63">
        <f>E106+E105</f>
        <v>703243.7</v>
      </c>
      <c r="F103" s="63">
        <f>F106+F105</f>
        <v>6151656.3</v>
      </c>
    </row>
    <row r="104" spans="1:6" s="75" customFormat="1" ht="15" customHeight="1">
      <c r="A104" s="83" t="s">
        <v>226</v>
      </c>
      <c r="B104" s="82"/>
      <c r="C104" s="74" t="s">
        <v>400</v>
      </c>
      <c r="D104" s="64">
        <f>D105</f>
        <v>0</v>
      </c>
      <c r="E104" s="64">
        <f>E105</f>
        <v>0</v>
      </c>
      <c r="F104" s="156">
        <f>F105</f>
        <v>0</v>
      </c>
    </row>
    <row r="105" spans="1:6" s="75" customFormat="1" ht="17.25" customHeight="1">
      <c r="A105" s="107" t="s">
        <v>232</v>
      </c>
      <c r="B105" s="78"/>
      <c r="C105" s="71" t="s">
        <v>401</v>
      </c>
      <c r="D105" s="72">
        <v>0</v>
      </c>
      <c r="E105" s="72">
        <v>0</v>
      </c>
      <c r="F105" s="157">
        <f>D105-E105</f>
        <v>0</v>
      </c>
    </row>
    <row r="106" spans="1:6" s="75" customFormat="1" ht="17.25" customHeight="1">
      <c r="A106" s="83" t="s">
        <v>236</v>
      </c>
      <c r="B106" s="73"/>
      <c r="C106" s="74" t="s">
        <v>454</v>
      </c>
      <c r="D106" s="63">
        <f>D107</f>
        <v>6854900</v>
      </c>
      <c r="E106" s="63">
        <f>E107</f>
        <v>703243.7</v>
      </c>
      <c r="F106" s="159">
        <f>F107</f>
        <v>6151656.3</v>
      </c>
    </row>
    <row r="107" spans="1:6" s="75" customFormat="1" ht="24.75" customHeight="1">
      <c r="A107" s="107" t="s">
        <v>307</v>
      </c>
      <c r="B107" s="70"/>
      <c r="C107" s="71" t="s">
        <v>453</v>
      </c>
      <c r="D107" s="77">
        <f>5724300+250000+880600</f>
        <v>6854900</v>
      </c>
      <c r="E107" s="77">
        <v>703243.7</v>
      </c>
      <c r="F107" s="161">
        <f>D107-E107</f>
        <v>6151656.3</v>
      </c>
    </row>
    <row r="108" spans="1:6" s="75" customFormat="1" ht="15" customHeight="1">
      <c r="A108" s="99" t="s">
        <v>279</v>
      </c>
      <c r="B108" s="73"/>
      <c r="C108" s="74" t="s">
        <v>205</v>
      </c>
      <c r="D108" s="63">
        <f>D115+D116+D123+D127+D114+D118+D119+D117</f>
        <v>310074</v>
      </c>
      <c r="E108" s="63">
        <f>E115+E116+E123+E127+E114+E118+E119+E117</f>
        <v>286125.84</v>
      </c>
      <c r="F108" s="159">
        <f>F115+F116+F123+F127+F114+F118+F119+F117</f>
        <v>23948.160000000003</v>
      </c>
    </row>
    <row r="109" spans="1:6" s="75" customFormat="1" ht="23.25" customHeight="1">
      <c r="A109" s="88" t="s">
        <v>244</v>
      </c>
      <c r="B109" s="73"/>
      <c r="C109" s="74" t="s">
        <v>253</v>
      </c>
      <c r="D109" s="63">
        <f aca="true" t="shared" si="13" ref="D109:F110">D110</f>
        <v>163299</v>
      </c>
      <c r="E109" s="63">
        <f t="shared" si="13"/>
        <v>129267.64</v>
      </c>
      <c r="F109" s="159">
        <f t="shared" si="13"/>
        <v>23947.36</v>
      </c>
    </row>
    <row r="110" spans="1:6" s="75" customFormat="1" ht="57" customHeight="1">
      <c r="A110" s="88" t="s">
        <v>330</v>
      </c>
      <c r="B110" s="73"/>
      <c r="C110" s="74" t="s">
        <v>256</v>
      </c>
      <c r="D110" s="63">
        <f t="shared" si="13"/>
        <v>163299</v>
      </c>
      <c r="E110" s="63">
        <f t="shared" si="13"/>
        <v>129267.64</v>
      </c>
      <c r="F110" s="159">
        <f t="shared" si="13"/>
        <v>23947.36</v>
      </c>
    </row>
    <row r="111" spans="1:6" s="75" customFormat="1" ht="37.5" customHeight="1">
      <c r="A111" s="88" t="s">
        <v>280</v>
      </c>
      <c r="B111" s="73"/>
      <c r="C111" s="74" t="s">
        <v>206</v>
      </c>
      <c r="D111" s="63">
        <f aca="true" t="shared" si="14" ref="D111:F112">D112</f>
        <v>163299</v>
      </c>
      <c r="E111" s="63">
        <f t="shared" si="14"/>
        <v>129267.64</v>
      </c>
      <c r="F111" s="159">
        <f t="shared" si="14"/>
        <v>23947.36</v>
      </c>
    </row>
    <row r="112" spans="1:6" s="75" customFormat="1" ht="37.5" customHeight="1">
      <c r="A112" s="88" t="s">
        <v>245</v>
      </c>
      <c r="B112" s="73"/>
      <c r="C112" s="74" t="s">
        <v>207</v>
      </c>
      <c r="D112" s="63">
        <f t="shared" si="14"/>
        <v>163299</v>
      </c>
      <c r="E112" s="63">
        <f t="shared" si="14"/>
        <v>129267.64</v>
      </c>
      <c r="F112" s="159">
        <f t="shared" si="14"/>
        <v>23947.36</v>
      </c>
    </row>
    <row r="113" spans="1:6" s="75" customFormat="1" ht="15.75" customHeight="1">
      <c r="A113" s="83" t="s">
        <v>226</v>
      </c>
      <c r="B113" s="73"/>
      <c r="C113" s="74" t="s">
        <v>228</v>
      </c>
      <c r="D113" s="63">
        <f>D115+D116+D114+D118+D119</f>
        <v>163299</v>
      </c>
      <c r="E113" s="63">
        <f>E115+E116</f>
        <v>129267.64</v>
      </c>
      <c r="F113" s="159">
        <f>F115+F116</f>
        <v>23947.36</v>
      </c>
    </row>
    <row r="114" spans="1:6" s="75" customFormat="1" ht="13.5" customHeight="1">
      <c r="A114" s="107" t="s">
        <v>354</v>
      </c>
      <c r="B114" s="70"/>
      <c r="C114" s="71" t="s">
        <v>353</v>
      </c>
      <c r="D114" s="72">
        <v>884</v>
      </c>
      <c r="E114" s="72">
        <v>884</v>
      </c>
      <c r="F114" s="157">
        <f aca="true" t="shared" si="15" ref="F114:F119">D114-E114</f>
        <v>0</v>
      </c>
    </row>
    <row r="115" spans="1:6" s="75" customFormat="1" ht="13.5" customHeight="1">
      <c r="A115" s="107" t="s">
        <v>230</v>
      </c>
      <c r="B115" s="70"/>
      <c r="C115" s="71" t="s">
        <v>208</v>
      </c>
      <c r="D115" s="72">
        <v>145000</v>
      </c>
      <c r="E115" s="72">
        <v>128882.64</v>
      </c>
      <c r="F115" s="157">
        <f t="shared" si="15"/>
        <v>16117.36</v>
      </c>
    </row>
    <row r="116" spans="1:6" s="75" customFormat="1" ht="25.5" customHeight="1">
      <c r="A116" s="107" t="s">
        <v>231</v>
      </c>
      <c r="B116" s="70"/>
      <c r="C116" s="71" t="s">
        <v>209</v>
      </c>
      <c r="D116" s="72">
        <v>8215</v>
      </c>
      <c r="E116" s="72">
        <v>385</v>
      </c>
      <c r="F116" s="157">
        <f t="shared" si="15"/>
        <v>7830</v>
      </c>
    </row>
    <row r="117" spans="1:6" s="75" customFormat="1" ht="25.5" customHeight="1">
      <c r="A117" s="107" t="s">
        <v>231</v>
      </c>
      <c r="B117" s="70"/>
      <c r="C117" s="71" t="s">
        <v>398</v>
      </c>
      <c r="D117" s="72">
        <v>10750</v>
      </c>
      <c r="E117" s="72">
        <v>10750</v>
      </c>
      <c r="F117" s="157">
        <f t="shared" si="15"/>
        <v>0</v>
      </c>
    </row>
    <row r="118" spans="1:6" s="75" customFormat="1" ht="25.5" customHeight="1">
      <c r="A118" s="107" t="s">
        <v>231</v>
      </c>
      <c r="B118" s="70"/>
      <c r="C118" s="71" t="s">
        <v>371</v>
      </c>
      <c r="D118" s="72">
        <v>6200</v>
      </c>
      <c r="E118" s="72">
        <v>6200</v>
      </c>
      <c r="F118" s="157">
        <f t="shared" si="15"/>
        <v>0</v>
      </c>
    </row>
    <row r="119" spans="1:6" s="75" customFormat="1" ht="25.5" customHeight="1">
      <c r="A119" s="107" t="s">
        <v>231</v>
      </c>
      <c r="B119" s="70"/>
      <c r="C119" s="71" t="s">
        <v>372</v>
      </c>
      <c r="D119" s="72">
        <v>3000</v>
      </c>
      <c r="E119" s="72">
        <v>3000</v>
      </c>
      <c r="F119" s="157">
        <f t="shared" si="15"/>
        <v>0</v>
      </c>
    </row>
    <row r="120" spans="1:6" s="75" customFormat="1" ht="27.75" customHeight="1">
      <c r="A120" s="88" t="s">
        <v>333</v>
      </c>
      <c r="B120" s="73"/>
      <c r="C120" s="74" t="s">
        <v>332</v>
      </c>
      <c r="D120" s="63">
        <f>D123</f>
        <v>15000</v>
      </c>
      <c r="E120" s="63">
        <f>E123</f>
        <v>15000</v>
      </c>
      <c r="F120" s="159">
        <f>F123</f>
        <v>0</v>
      </c>
    </row>
    <row r="121" spans="1:6" s="75" customFormat="1" ht="37.5" customHeight="1">
      <c r="A121" s="88" t="s">
        <v>245</v>
      </c>
      <c r="B121" s="73"/>
      <c r="C121" s="74" t="s">
        <v>331</v>
      </c>
      <c r="D121" s="63">
        <f>D123</f>
        <v>15000</v>
      </c>
      <c r="E121" s="63">
        <f>E123</f>
        <v>15000</v>
      </c>
      <c r="F121" s="159">
        <f>F123</f>
        <v>0</v>
      </c>
    </row>
    <row r="122" spans="1:6" s="75" customFormat="1" ht="13.5" customHeight="1">
      <c r="A122" s="83" t="s">
        <v>226</v>
      </c>
      <c r="B122" s="73"/>
      <c r="C122" s="74" t="s">
        <v>360</v>
      </c>
      <c r="D122" s="64">
        <f>D123</f>
        <v>15000</v>
      </c>
      <c r="E122" s="64">
        <f>E123</f>
        <v>15000</v>
      </c>
      <c r="F122" s="156">
        <f>F123</f>
        <v>0</v>
      </c>
    </row>
    <row r="123" spans="1:6" s="75" customFormat="1" ht="22.5" customHeight="1">
      <c r="A123" s="107" t="s">
        <v>231</v>
      </c>
      <c r="B123" s="70"/>
      <c r="C123" s="71" t="s">
        <v>304</v>
      </c>
      <c r="D123" s="72">
        <v>15000</v>
      </c>
      <c r="E123" s="72">
        <v>15000</v>
      </c>
      <c r="F123" s="157">
        <f>D123-E123</f>
        <v>0</v>
      </c>
    </row>
    <row r="124" spans="1:6" s="75" customFormat="1" ht="36.75" customHeight="1">
      <c r="A124" s="88" t="s">
        <v>334</v>
      </c>
      <c r="B124" s="73"/>
      <c r="C124" s="74" t="s">
        <v>335</v>
      </c>
      <c r="D124" s="63">
        <f>D127</f>
        <v>121025</v>
      </c>
      <c r="E124" s="63">
        <f>E127</f>
        <v>121024.2</v>
      </c>
      <c r="F124" s="159">
        <f>F127</f>
        <v>0.8000000000029104</v>
      </c>
    </row>
    <row r="125" spans="1:6" s="75" customFormat="1" ht="37.5" customHeight="1">
      <c r="A125" s="88" t="s">
        <v>245</v>
      </c>
      <c r="B125" s="73"/>
      <c r="C125" s="74" t="s">
        <v>336</v>
      </c>
      <c r="D125" s="63">
        <f>D127</f>
        <v>121025</v>
      </c>
      <c r="E125" s="63">
        <f>E127</f>
        <v>121024.2</v>
      </c>
      <c r="F125" s="159">
        <f>F127</f>
        <v>0.8000000000029104</v>
      </c>
    </row>
    <row r="126" spans="1:6" s="75" customFormat="1" ht="13.5" customHeight="1">
      <c r="A126" s="83" t="s">
        <v>226</v>
      </c>
      <c r="B126" s="73"/>
      <c r="C126" s="74" t="s">
        <v>361</v>
      </c>
      <c r="D126" s="64">
        <f>D127</f>
        <v>121025</v>
      </c>
      <c r="E126" s="64">
        <f>E127</f>
        <v>121024.2</v>
      </c>
      <c r="F126" s="156">
        <f>F127</f>
        <v>0.8000000000029104</v>
      </c>
    </row>
    <row r="127" spans="1:6" s="75" customFormat="1" ht="22.5" customHeight="1">
      <c r="A127" s="107" t="s">
        <v>231</v>
      </c>
      <c r="B127" s="70"/>
      <c r="C127" s="71" t="s">
        <v>305</v>
      </c>
      <c r="D127" s="72">
        <f>66100+15000+39925</f>
        <v>121025</v>
      </c>
      <c r="E127" s="72">
        <v>121024.2</v>
      </c>
      <c r="F127" s="157">
        <f>D127-E127</f>
        <v>0.8000000000029104</v>
      </c>
    </row>
    <row r="128" spans="1:6" s="75" customFormat="1" ht="35.25" customHeight="1">
      <c r="A128" s="143" t="s">
        <v>338</v>
      </c>
      <c r="B128" s="138"/>
      <c r="C128" s="139" t="s">
        <v>337</v>
      </c>
      <c r="D128" s="142">
        <f aca="true" t="shared" si="16" ref="D128:E131">D129</f>
        <v>0</v>
      </c>
      <c r="E128" s="142">
        <f t="shared" si="16"/>
        <v>0</v>
      </c>
      <c r="F128" s="162"/>
    </row>
    <row r="129" spans="1:6" s="75" customFormat="1" ht="25.5" customHeight="1">
      <c r="A129" s="88" t="s">
        <v>339</v>
      </c>
      <c r="B129" s="73"/>
      <c r="C129" s="74" t="s">
        <v>344</v>
      </c>
      <c r="D129" s="63">
        <f t="shared" si="16"/>
        <v>0</v>
      </c>
      <c r="E129" s="63">
        <f t="shared" si="16"/>
        <v>0</v>
      </c>
      <c r="F129" s="159"/>
    </row>
    <row r="130" spans="1:6" s="75" customFormat="1" ht="22.5" customHeight="1">
      <c r="A130" s="88" t="s">
        <v>244</v>
      </c>
      <c r="B130" s="73"/>
      <c r="C130" s="74" t="s">
        <v>341</v>
      </c>
      <c r="D130" s="63">
        <f t="shared" si="16"/>
        <v>0</v>
      </c>
      <c r="E130" s="63">
        <f t="shared" si="16"/>
        <v>0</v>
      </c>
      <c r="F130" s="159"/>
    </row>
    <row r="131" spans="1:6" s="75" customFormat="1" ht="90.75" customHeight="1">
      <c r="A131" s="83" t="s">
        <v>340</v>
      </c>
      <c r="B131" s="73"/>
      <c r="C131" s="74" t="s">
        <v>342</v>
      </c>
      <c r="D131" s="63">
        <f t="shared" si="16"/>
        <v>0</v>
      </c>
      <c r="E131" s="63">
        <f t="shared" si="16"/>
        <v>0</v>
      </c>
      <c r="F131" s="159"/>
    </row>
    <row r="132" spans="1:6" s="75" customFormat="1" ht="37.5" customHeight="1">
      <c r="A132" s="88" t="s">
        <v>245</v>
      </c>
      <c r="B132" s="73"/>
      <c r="C132" s="74" t="s">
        <v>343</v>
      </c>
      <c r="D132" s="63">
        <f>D134</f>
        <v>0</v>
      </c>
      <c r="E132" s="63">
        <f>E134</f>
        <v>0</v>
      </c>
      <c r="F132" s="159">
        <f>F134</f>
        <v>0</v>
      </c>
    </row>
    <row r="133" spans="1:6" s="75" customFormat="1" ht="13.5" customHeight="1">
      <c r="A133" s="83" t="s">
        <v>226</v>
      </c>
      <c r="B133" s="73"/>
      <c r="C133" s="74" t="s">
        <v>362</v>
      </c>
      <c r="D133" s="64">
        <f>D134</f>
        <v>0</v>
      </c>
      <c r="E133" s="64">
        <f>E134</f>
        <v>0</v>
      </c>
      <c r="F133" s="156">
        <f>F134</f>
        <v>0</v>
      </c>
    </row>
    <row r="134" spans="1:6" s="75" customFormat="1" ht="13.5" customHeight="1">
      <c r="A134" s="107" t="s">
        <v>232</v>
      </c>
      <c r="B134" s="70"/>
      <c r="C134" s="71" t="s">
        <v>345</v>
      </c>
      <c r="D134" s="72"/>
      <c r="E134" s="72">
        <v>0</v>
      </c>
      <c r="F134" s="157">
        <f>D134-E134</f>
        <v>0</v>
      </c>
    </row>
    <row r="135" spans="1:6" s="75" customFormat="1" ht="18.75" customHeight="1">
      <c r="A135" s="137" t="s">
        <v>243</v>
      </c>
      <c r="B135" s="138"/>
      <c r="C135" s="139" t="s">
        <v>210</v>
      </c>
      <c r="D135" s="140">
        <f>D136+D153</f>
        <v>3239300</v>
      </c>
      <c r="E135" s="140">
        <f aca="true" t="shared" si="17" ref="D135:F136">E136</f>
        <v>2412328.17</v>
      </c>
      <c r="F135" s="160">
        <f t="shared" si="17"/>
        <v>904691.11</v>
      </c>
    </row>
    <row r="136" spans="1:6" s="75" customFormat="1" ht="14.25" customHeight="1">
      <c r="A136" s="88" t="s">
        <v>281</v>
      </c>
      <c r="B136" s="73"/>
      <c r="C136" s="74" t="s">
        <v>211</v>
      </c>
      <c r="D136" s="64">
        <f t="shared" si="17"/>
        <v>3239300</v>
      </c>
      <c r="E136" s="64">
        <f t="shared" si="17"/>
        <v>2412328.17</v>
      </c>
      <c r="F136" s="156">
        <f t="shared" si="17"/>
        <v>904691.11</v>
      </c>
    </row>
    <row r="137" spans="1:6" s="75" customFormat="1" ht="24.75" customHeight="1">
      <c r="A137" s="88" t="s">
        <v>244</v>
      </c>
      <c r="B137" s="73"/>
      <c r="C137" s="74" t="s">
        <v>254</v>
      </c>
      <c r="D137" s="64">
        <f>D138</f>
        <v>3239300</v>
      </c>
      <c r="E137" s="64">
        <f>E138</f>
        <v>2412328.17</v>
      </c>
      <c r="F137" s="156">
        <v>904691.11</v>
      </c>
    </row>
    <row r="138" spans="1:6" s="75" customFormat="1" ht="50.25" customHeight="1">
      <c r="A138" s="88" t="s">
        <v>303</v>
      </c>
      <c r="B138" s="73"/>
      <c r="C138" s="74" t="s">
        <v>255</v>
      </c>
      <c r="D138" s="64">
        <f>D139+D145</f>
        <v>3239300</v>
      </c>
      <c r="E138" s="64">
        <f>E139+E145</f>
        <v>2412328.17</v>
      </c>
      <c r="F138" s="156">
        <f>F139+F145</f>
        <v>826971.83</v>
      </c>
    </row>
    <row r="139" spans="1:6" s="75" customFormat="1" ht="42.75" customHeight="1">
      <c r="A139" s="88" t="s">
        <v>282</v>
      </c>
      <c r="B139" s="73"/>
      <c r="C139" s="74" t="s">
        <v>212</v>
      </c>
      <c r="D139" s="64">
        <f aca="true" t="shared" si="18" ref="D139:F141">D140</f>
        <v>2382900</v>
      </c>
      <c r="E139" s="64">
        <f t="shared" si="18"/>
        <v>1813055.76</v>
      </c>
      <c r="F139" s="156">
        <f t="shared" si="18"/>
        <v>569844.24</v>
      </c>
    </row>
    <row r="140" spans="1:6" s="75" customFormat="1" ht="85.5" customHeight="1">
      <c r="A140" s="87" t="s">
        <v>261</v>
      </c>
      <c r="B140" s="73"/>
      <c r="C140" s="74" t="s">
        <v>213</v>
      </c>
      <c r="D140" s="64">
        <f t="shared" si="18"/>
        <v>2382900</v>
      </c>
      <c r="E140" s="64">
        <f t="shared" si="18"/>
        <v>1813055.76</v>
      </c>
      <c r="F140" s="156">
        <f t="shared" si="18"/>
        <v>569844.24</v>
      </c>
    </row>
    <row r="141" spans="1:6" s="75" customFormat="1" ht="27.75" customHeight="1">
      <c r="A141" s="83" t="s">
        <v>233</v>
      </c>
      <c r="B141" s="73"/>
      <c r="C141" s="74" t="s">
        <v>214</v>
      </c>
      <c r="D141" s="64">
        <f t="shared" si="18"/>
        <v>2382900</v>
      </c>
      <c r="E141" s="64">
        <f t="shared" si="18"/>
        <v>1813055.76</v>
      </c>
      <c r="F141" s="156">
        <f t="shared" si="18"/>
        <v>569844.24</v>
      </c>
    </row>
    <row r="142" spans="1:6" s="75" customFormat="1" ht="35.25" customHeight="1">
      <c r="A142" s="107" t="s">
        <v>234</v>
      </c>
      <c r="B142" s="70"/>
      <c r="C142" s="71" t="s">
        <v>215</v>
      </c>
      <c r="D142" s="72">
        <f>2538900-191000+20000+15000</f>
        <v>2382900</v>
      </c>
      <c r="E142" s="72">
        <v>1813055.76</v>
      </c>
      <c r="F142" s="157">
        <f>D142-E142</f>
        <v>569844.24</v>
      </c>
    </row>
    <row r="143" spans="1:6" s="75" customFormat="1" ht="13.5" customHeight="1" hidden="1">
      <c r="A143" s="84"/>
      <c r="B143" s="73"/>
      <c r="C143" s="74" t="s">
        <v>254</v>
      </c>
      <c r="D143" s="64"/>
      <c r="E143" s="64"/>
      <c r="F143" s="156"/>
    </row>
    <row r="144" spans="1:6" s="75" customFormat="1" ht="13.5" customHeight="1" hidden="1">
      <c r="A144" s="84"/>
      <c r="B144" s="73"/>
      <c r="C144" s="74" t="s">
        <v>255</v>
      </c>
      <c r="D144" s="64"/>
      <c r="E144" s="64"/>
      <c r="F144" s="156"/>
    </row>
    <row r="145" spans="1:6" s="75" customFormat="1" ht="39.75" customHeight="1">
      <c r="A145" s="88" t="s">
        <v>283</v>
      </c>
      <c r="B145" s="73"/>
      <c r="C145" s="74" t="s">
        <v>216</v>
      </c>
      <c r="D145" s="64">
        <f aca="true" t="shared" si="19" ref="D145:F147">D146</f>
        <v>856400</v>
      </c>
      <c r="E145" s="64">
        <f t="shared" si="19"/>
        <v>599272.41</v>
      </c>
      <c r="F145" s="156">
        <f t="shared" si="19"/>
        <v>257127.58999999997</v>
      </c>
    </row>
    <row r="146" spans="1:6" s="75" customFormat="1" ht="88.5" customHeight="1">
      <c r="A146" s="87" t="s">
        <v>261</v>
      </c>
      <c r="B146" s="73"/>
      <c r="C146" s="74" t="s">
        <v>217</v>
      </c>
      <c r="D146" s="64">
        <f t="shared" si="19"/>
        <v>856400</v>
      </c>
      <c r="E146" s="64">
        <f t="shared" si="19"/>
        <v>599272.41</v>
      </c>
      <c r="F146" s="156">
        <f t="shared" si="19"/>
        <v>257127.58999999997</v>
      </c>
    </row>
    <row r="147" spans="1:6" s="75" customFormat="1" ht="27" customHeight="1">
      <c r="A147" s="83" t="s">
        <v>233</v>
      </c>
      <c r="B147" s="73"/>
      <c r="C147" s="74" t="s">
        <v>218</v>
      </c>
      <c r="D147" s="64">
        <f t="shared" si="19"/>
        <v>856400</v>
      </c>
      <c r="E147" s="64">
        <f t="shared" si="19"/>
        <v>599272.41</v>
      </c>
      <c r="F147" s="156">
        <f t="shared" si="19"/>
        <v>257127.58999999997</v>
      </c>
    </row>
    <row r="148" spans="1:6" s="75" customFormat="1" ht="34.5" customHeight="1">
      <c r="A148" s="107" t="s">
        <v>234</v>
      </c>
      <c r="B148" s="70"/>
      <c r="C148" s="71" t="s">
        <v>219</v>
      </c>
      <c r="D148" s="72">
        <f>1043800-197000+9600</f>
        <v>856400</v>
      </c>
      <c r="E148" s="72">
        <v>599272.41</v>
      </c>
      <c r="F148" s="157">
        <f>D148-E148</f>
        <v>257127.58999999997</v>
      </c>
    </row>
    <row r="149" spans="1:6" s="75" customFormat="1" ht="15" customHeight="1" hidden="1">
      <c r="A149" s="84"/>
      <c r="B149" s="73"/>
      <c r="C149" s="85" t="s">
        <v>254</v>
      </c>
      <c r="D149" s="86" t="e">
        <f>#REF!</f>
        <v>#REF!</v>
      </c>
      <c r="E149" s="86" t="e">
        <f>#REF!</f>
        <v>#REF!</v>
      </c>
      <c r="F149" s="163" t="e">
        <f>#REF!</f>
        <v>#REF!</v>
      </c>
    </row>
    <row r="150" spans="1:6" s="75" customFormat="1" ht="2.25" customHeight="1">
      <c r="A150" s="121"/>
      <c r="B150" s="73"/>
      <c r="C150" s="74"/>
      <c r="D150" s="64"/>
      <c r="E150" s="64"/>
      <c r="F150" s="156"/>
    </row>
    <row r="151" spans="1:6" s="75" customFormat="1" ht="2.25" customHeight="1">
      <c r="A151" s="87"/>
      <c r="B151" s="73"/>
      <c r="C151" s="74"/>
      <c r="D151" s="64"/>
      <c r="E151" s="64"/>
      <c r="F151" s="156"/>
    </row>
    <row r="152" spans="1:6" s="75" customFormat="1" ht="3" customHeight="1">
      <c r="A152" s="83"/>
      <c r="B152" s="73"/>
      <c r="C152" s="74"/>
      <c r="D152" s="64"/>
      <c r="E152" s="64"/>
      <c r="F152" s="156"/>
    </row>
    <row r="153" spans="1:6" s="75" customFormat="1" ht="4.5" customHeight="1">
      <c r="A153" s="83"/>
      <c r="B153" s="70"/>
      <c r="C153" s="71"/>
      <c r="D153" s="72"/>
      <c r="E153" s="72"/>
      <c r="F153" s="157"/>
    </row>
    <row r="154" spans="1:6" s="75" customFormat="1" ht="21" customHeight="1">
      <c r="A154" s="144" t="s">
        <v>291</v>
      </c>
      <c r="B154" s="138"/>
      <c r="C154" s="139" t="s">
        <v>292</v>
      </c>
      <c r="D154" s="140">
        <f>D155</f>
        <v>128900</v>
      </c>
      <c r="E154" s="140">
        <f>E155</f>
        <v>104328.66</v>
      </c>
      <c r="F154" s="160">
        <f>F155</f>
        <v>24571.339999999997</v>
      </c>
    </row>
    <row r="155" spans="1:6" ht="15" customHeight="1">
      <c r="A155" s="88" t="s">
        <v>293</v>
      </c>
      <c r="B155" s="41"/>
      <c r="C155" s="74" t="s">
        <v>294</v>
      </c>
      <c r="D155" s="64">
        <f>D157</f>
        <v>128900</v>
      </c>
      <c r="E155" s="64">
        <f>E157</f>
        <v>104328.66</v>
      </c>
      <c r="F155" s="156">
        <f>F157</f>
        <v>24571.339999999997</v>
      </c>
    </row>
    <row r="156" spans="1:6" ht="21" customHeight="1">
      <c r="A156" s="88" t="s">
        <v>295</v>
      </c>
      <c r="B156" s="41"/>
      <c r="C156" s="74" t="s">
        <v>296</v>
      </c>
      <c r="D156" s="64">
        <f aca="true" t="shared" si="20" ref="D156:F158">D157</f>
        <v>128900</v>
      </c>
      <c r="E156" s="64">
        <f t="shared" si="20"/>
        <v>104328.66</v>
      </c>
      <c r="F156" s="156">
        <f t="shared" si="20"/>
        <v>24571.339999999997</v>
      </c>
    </row>
    <row r="157" spans="1:6" ht="53.25" customHeight="1">
      <c r="A157" s="88" t="s">
        <v>297</v>
      </c>
      <c r="B157" s="41"/>
      <c r="C157" s="74" t="s">
        <v>298</v>
      </c>
      <c r="D157" s="64">
        <f t="shared" si="20"/>
        <v>128900</v>
      </c>
      <c r="E157" s="64">
        <f t="shared" si="20"/>
        <v>104328.66</v>
      </c>
      <c r="F157" s="156">
        <f t="shared" si="20"/>
        <v>24571.339999999997</v>
      </c>
    </row>
    <row r="158" spans="1:6" ht="22.5" customHeight="1">
      <c r="A158" s="88" t="s">
        <v>299</v>
      </c>
      <c r="B158" s="41"/>
      <c r="C158" s="74" t="s">
        <v>300</v>
      </c>
      <c r="D158" s="64">
        <f t="shared" si="20"/>
        <v>128900</v>
      </c>
      <c r="E158" s="64">
        <f t="shared" si="20"/>
        <v>104328.66</v>
      </c>
      <c r="F158" s="156">
        <f t="shared" si="20"/>
        <v>24571.339999999997</v>
      </c>
    </row>
    <row r="159" spans="1:6" s="75" customFormat="1" ht="34.5" customHeight="1">
      <c r="A159" s="107" t="s">
        <v>301</v>
      </c>
      <c r="B159" s="70"/>
      <c r="C159" s="71" t="s">
        <v>302</v>
      </c>
      <c r="D159" s="72">
        <f>78900+10000+40000</f>
        <v>128900</v>
      </c>
      <c r="E159" s="72">
        <v>104328.66</v>
      </c>
      <c r="F159" s="157">
        <f>D159-E159</f>
        <v>24571.339999999997</v>
      </c>
    </row>
    <row r="160" spans="1:6" s="75" customFormat="1" ht="33" customHeight="1">
      <c r="A160" s="144" t="s">
        <v>346</v>
      </c>
      <c r="B160" s="138"/>
      <c r="C160" s="139" t="s">
        <v>348</v>
      </c>
      <c r="D160" s="140">
        <f>D161</f>
        <v>0</v>
      </c>
      <c r="E160" s="140">
        <f>E161</f>
        <v>0</v>
      </c>
      <c r="F160" s="160">
        <f>F161</f>
        <v>0</v>
      </c>
    </row>
    <row r="161" spans="1:6" ht="24.75" customHeight="1">
      <c r="A161" s="88" t="s">
        <v>244</v>
      </c>
      <c r="B161" s="41"/>
      <c r="C161" s="74" t="s">
        <v>350</v>
      </c>
      <c r="D161" s="64">
        <f>D163</f>
        <v>0</v>
      </c>
      <c r="E161" s="64">
        <f>E163</f>
        <v>0</v>
      </c>
      <c r="F161" s="156">
        <f>F163</f>
        <v>0</v>
      </c>
    </row>
    <row r="162" spans="1:6" ht="60.75" customHeight="1">
      <c r="A162" s="88" t="s">
        <v>347</v>
      </c>
      <c r="B162" s="41"/>
      <c r="C162" s="74" t="s">
        <v>349</v>
      </c>
      <c r="D162" s="64">
        <f aca="true" t="shared" si="21" ref="D162:F163">D163</f>
        <v>0</v>
      </c>
      <c r="E162" s="64">
        <f t="shared" si="21"/>
        <v>0</v>
      </c>
      <c r="F162" s="156">
        <f t="shared" si="21"/>
        <v>0</v>
      </c>
    </row>
    <row r="163" spans="1:6" ht="39.75" customHeight="1">
      <c r="A163" s="88" t="s">
        <v>245</v>
      </c>
      <c r="B163" s="41"/>
      <c r="C163" s="74" t="s">
        <v>351</v>
      </c>
      <c r="D163" s="64">
        <f>D164</f>
        <v>0</v>
      </c>
      <c r="E163" s="64">
        <f>E164</f>
        <v>0</v>
      </c>
      <c r="F163" s="156">
        <f t="shared" si="21"/>
        <v>0</v>
      </c>
    </row>
    <row r="164" spans="1:6" ht="15.75" customHeight="1">
      <c r="A164" s="107" t="s">
        <v>235</v>
      </c>
      <c r="B164" s="70"/>
      <c r="C164" s="71" t="s">
        <v>352</v>
      </c>
      <c r="D164" s="72">
        <v>0</v>
      </c>
      <c r="E164" s="72">
        <v>0</v>
      </c>
      <c r="F164" s="157">
        <f>D164-E164</f>
        <v>0</v>
      </c>
    </row>
    <row r="165" spans="1:6" s="75" customFormat="1" ht="37.5" customHeight="1">
      <c r="A165" s="137" t="s">
        <v>373</v>
      </c>
      <c r="B165" s="138"/>
      <c r="C165" s="139" t="s">
        <v>374</v>
      </c>
      <c r="D165" s="140">
        <f>D166</f>
        <v>61200</v>
      </c>
      <c r="E165" s="140">
        <f>E166</f>
        <v>48359.38</v>
      </c>
      <c r="F165" s="160">
        <f>F166</f>
        <v>12840.620000000003</v>
      </c>
    </row>
    <row r="166" spans="1:6" ht="24" customHeight="1">
      <c r="A166" s="88" t="s">
        <v>375</v>
      </c>
      <c r="B166" s="41"/>
      <c r="C166" s="74" t="s">
        <v>376</v>
      </c>
      <c r="D166" s="64">
        <f>D168</f>
        <v>61200</v>
      </c>
      <c r="E166" s="64">
        <f>E168</f>
        <v>48359.38</v>
      </c>
      <c r="F166" s="156">
        <f>F168</f>
        <v>12840.620000000003</v>
      </c>
    </row>
    <row r="167" spans="1:6" ht="24.75" customHeight="1">
      <c r="A167" s="88" t="s">
        <v>377</v>
      </c>
      <c r="B167" s="41"/>
      <c r="C167" s="74" t="s">
        <v>378</v>
      </c>
      <c r="D167" s="64">
        <f aca="true" t="shared" si="22" ref="D167:F168">D168</f>
        <v>61200</v>
      </c>
      <c r="E167" s="64">
        <f t="shared" si="22"/>
        <v>48359.38</v>
      </c>
      <c r="F167" s="156">
        <f t="shared" si="22"/>
        <v>12840.620000000003</v>
      </c>
    </row>
    <row r="168" spans="1:6" ht="24.75" customHeight="1">
      <c r="A168" s="88" t="s">
        <v>379</v>
      </c>
      <c r="B168" s="41"/>
      <c r="C168" s="74" t="s">
        <v>380</v>
      </c>
      <c r="D168" s="64">
        <f>D169</f>
        <v>61200</v>
      </c>
      <c r="E168" s="64">
        <f>E169</f>
        <v>48359.38</v>
      </c>
      <c r="F168" s="156">
        <f t="shared" si="22"/>
        <v>12840.620000000003</v>
      </c>
    </row>
    <row r="169" spans="1:6" ht="22.5" customHeight="1">
      <c r="A169" s="128" t="s">
        <v>381</v>
      </c>
      <c r="B169" s="70"/>
      <c r="C169" s="71" t="s">
        <v>382</v>
      </c>
      <c r="D169" s="72">
        <v>61200</v>
      </c>
      <c r="E169" s="72">
        <v>48359.38</v>
      </c>
      <c r="F169" s="157">
        <f>D169-E169</f>
        <v>12840.620000000003</v>
      </c>
    </row>
    <row r="170" spans="1:6" ht="7.5" customHeight="1" thickBot="1">
      <c r="A170" s="97"/>
      <c r="B170" s="20"/>
      <c r="C170" s="7"/>
      <c r="D170" s="106"/>
      <c r="E170" s="106"/>
      <c r="F170" s="164"/>
    </row>
    <row r="171" spans="1:6" ht="23.25" thickBot="1">
      <c r="A171" s="98" t="s">
        <v>12</v>
      </c>
      <c r="B171" s="21">
        <v>450</v>
      </c>
      <c r="C171" s="22" t="s">
        <v>11</v>
      </c>
      <c r="D171" s="68">
        <f>'доходы '!D16-расходы!D7</f>
        <v>-200315.76999999955</v>
      </c>
      <c r="E171" s="69">
        <f>'доходы '!E16-расходы!E7</f>
        <v>-1251297.0300000003</v>
      </c>
      <c r="F171" s="165" t="s">
        <v>25</v>
      </c>
    </row>
    <row r="174" ht="43.5" customHeight="1"/>
  </sheetData>
  <sheetProtection/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2013-10-03T07:09:46Z</cp:lastPrinted>
  <dcterms:created xsi:type="dcterms:W3CDTF">1999-06-18T11:49:53Z</dcterms:created>
  <dcterms:modified xsi:type="dcterms:W3CDTF">2013-11-02T10:43:04Z</dcterms:modified>
  <cp:category/>
  <cp:version/>
  <cp:contentType/>
  <cp:contentStatus/>
</cp:coreProperties>
</file>